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sica.carlton\Desktop\"/>
    </mc:Choice>
  </mc:AlternateContent>
  <bookViews>
    <workbookView xWindow="9756" yWindow="-120" windowWidth="8856" windowHeight="11580" tabRatio="874" firstSheet="1" activeTab="6"/>
  </bookViews>
  <sheets>
    <sheet name="REVISION LOG" sheetId="37" r:id="rId1"/>
    <sheet name="Instructions" sheetId="7" r:id="rId2"/>
    <sheet name="GRAND TOTAL FEE" sheetId="13" r:id="rId3"/>
    <sheet name="Corridor (Man-days)" sheetId="6" r:id="rId4"/>
    <sheet name="Corridor (Expense)" sheetId="19" r:id="rId5"/>
    <sheet name="Corridor (Fee)" sheetId="5" r:id="rId6"/>
    <sheet name="Survey(Man-days)" sheetId="3" r:id="rId7"/>
    <sheet name="Survey (Expense)" sheetId="20" r:id="rId8"/>
    <sheet name="Survey(Fee)" sheetId="4" r:id="rId9"/>
    <sheet name="Prelim Rdwy &amp; Bridge (Man-days)" sheetId="11" r:id="rId10"/>
    <sheet name="Prelim. Roadway (Expense)" sheetId="21" r:id="rId11"/>
    <sheet name="Preliminary Roadway Plans(Fee)" sheetId="12" r:id="rId12"/>
    <sheet name="Preliminary Bridge Plans(Fee)" sheetId="17" r:id="rId13"/>
    <sheet name="Prelim. Bridge (Expense)" sheetId="22" r:id="rId14"/>
    <sheet name="ROW Estimate" sheetId="14" r:id="rId15"/>
    <sheet name="ROW(Man-days)" sheetId="10" r:id="rId16"/>
    <sheet name="ROW(Fee)" sheetId="8" r:id="rId17"/>
    <sheet name="ROW (Expense)" sheetId="23" r:id="rId18"/>
    <sheet name="Roadway Plans (Man-days)" sheetId="2" r:id="rId19"/>
    <sheet name="Roadway Plans (Fee)" sheetId="1" r:id="rId20"/>
    <sheet name="Roadway (Expense)" sheetId="18" r:id="rId21"/>
    <sheet name="Bridge Plans (Man-days)" sheetId="16" r:id="rId22"/>
    <sheet name="Bridge (Expense)" sheetId="24" r:id="rId23"/>
    <sheet name="Bridge Plans (Fee)" sheetId="25" r:id="rId24"/>
    <sheet name="Drainage Plans (Man-days)" sheetId="26" r:id="rId25"/>
    <sheet name="Drainage Plans (Expense)" sheetId="28" r:id="rId26"/>
    <sheet name="Drainage Plans (Fee)" sheetId="27" r:id="rId27"/>
    <sheet name="Sanitary Plans (Man-days)" sheetId="29" r:id="rId28"/>
    <sheet name="Sanitary Plans (Expense)" sheetId="31" r:id="rId29"/>
    <sheet name="Sanitary Plans (Fee)" sheetId="30" r:id="rId30"/>
    <sheet name="Enviromental(Man-days)" sheetId="33" r:id="rId31"/>
    <sheet name="Enviromental (Expense)" sheetId="35" r:id="rId32"/>
    <sheet name="Enviromental (Fee)" sheetId="34" r:id="rId33"/>
  </sheets>
  <definedNames>
    <definedName name="_xlnm.Print_Area" localSheetId="22">'Bridge (Expense)'!$A$1:$G$36</definedName>
    <definedName name="_xlnm.Print_Area" localSheetId="23">'Bridge Plans (Fee)'!$A$1:$E$26</definedName>
    <definedName name="_xlnm.Print_Area" localSheetId="4">'Corridor (Expense)'!$A$1:$G$38</definedName>
    <definedName name="_xlnm.Print_Area" localSheetId="5">'Corridor (Fee)'!$A$1:$E$38</definedName>
    <definedName name="_xlnm.Print_Area" localSheetId="3">'Corridor (Man-days)'!$A$1:$G$42</definedName>
    <definedName name="_xlnm.Print_Area" localSheetId="25">'Drainage Plans (Expense)'!$A$1:$G$37</definedName>
    <definedName name="_xlnm.Print_Area" localSheetId="26">'Drainage Plans (Fee)'!$A$1:$E$26</definedName>
    <definedName name="_xlnm.Print_Area" localSheetId="24">'Drainage Plans (Man-days)'!$A$1:$K$48</definedName>
    <definedName name="_xlnm.Print_Area" localSheetId="31">'Enviromental (Expense)'!$A$1:$G$37</definedName>
    <definedName name="_xlnm.Print_Area" localSheetId="32">'Enviromental (Fee)'!$A$1:$E$28</definedName>
    <definedName name="_xlnm.Print_Area" localSheetId="30">'Enviromental(Man-days)'!$A$1:$G$25</definedName>
    <definedName name="_xlnm.Print_Area" localSheetId="2">'GRAND TOTAL FEE'!$A$1:$E$47</definedName>
    <definedName name="_xlnm.Print_Area" localSheetId="1">Instructions!$A$1:$M$31</definedName>
    <definedName name="_xlnm.Print_Area" localSheetId="9">'Prelim Rdwy &amp; Bridge (Man-days)'!$A$1:$H$72</definedName>
    <definedName name="_xlnm.Print_Area" localSheetId="13">'Prelim. Bridge (Expense)'!$A$1:$G$37</definedName>
    <definedName name="_xlnm.Print_Area" localSheetId="10">'Prelim. Roadway (Expense)'!$A$1:$G$37</definedName>
    <definedName name="_xlnm.Print_Area" localSheetId="12">'Preliminary Bridge Plans(Fee)'!$A$1:$E$25</definedName>
    <definedName name="_xlnm.Print_Area" localSheetId="11">'Preliminary Roadway Plans(Fee)'!$A$1:$E$25</definedName>
    <definedName name="_xlnm.Print_Area" localSheetId="0">'REVISION LOG'!$A$1:$L$48</definedName>
    <definedName name="_xlnm.Print_Area" localSheetId="20">'Roadway (Expense)'!$A$1:$G$37</definedName>
    <definedName name="_xlnm.Print_Area" localSheetId="19">'Roadway Plans (Fee)'!$A$1:$E$26</definedName>
    <definedName name="_xlnm.Print_Area" localSheetId="18">'Roadway Plans (Man-days)'!$A$1:$K$123</definedName>
    <definedName name="_xlnm.Print_Area" localSheetId="17">'ROW (Expense)'!$A$1:$G$37</definedName>
    <definedName name="_xlnm.Print_Area" localSheetId="14">'ROW Estimate'!$A$1:$D$71</definedName>
    <definedName name="_xlnm.Print_Area" localSheetId="16">'ROW(Fee)'!$A$1:$E$27</definedName>
    <definedName name="_xlnm.Print_Area" localSheetId="15">'ROW(Man-days)'!$A$1:$G$20</definedName>
    <definedName name="_xlnm.Print_Area" localSheetId="28">'Sanitary Plans (Expense)'!$A$1:$G$37</definedName>
    <definedName name="_xlnm.Print_Area" localSheetId="29">'Sanitary Plans (Fee)'!$A$1:$E$26</definedName>
    <definedName name="_xlnm.Print_Area" localSheetId="27">'Sanitary Plans (Man-days)'!$A$1:$K$56</definedName>
    <definedName name="_xlnm.Print_Area" localSheetId="7">'Survey (Expense)'!$A$1:$G$37</definedName>
    <definedName name="_xlnm.Print_Area" localSheetId="8">'Survey(Fee)'!$A$1:$E$29</definedName>
    <definedName name="_xlnm.Print_Area" localSheetId="6">'Survey(Man-days)'!$A$1:$G$26</definedName>
    <definedName name="_xlnm.Print_Titles" localSheetId="3">'Corridor (Man-days)'!$8:$9</definedName>
    <definedName name="_xlnm.Print_Titles" localSheetId="24">'Drainage Plans (Man-days)'!$8:$10</definedName>
    <definedName name="_xlnm.Print_Titles" localSheetId="30">'Enviromental(Man-days)'!$8:$9</definedName>
    <definedName name="_xlnm.Print_Titles" localSheetId="9">'Prelim Rdwy &amp; Bridge (Man-days)'!$8:$9</definedName>
    <definedName name="_xlnm.Print_Titles" localSheetId="18">'Roadway Plans (Man-days)'!$8:$10</definedName>
    <definedName name="_xlnm.Print_Titles" localSheetId="14">'ROW Estimate'!$1:$10</definedName>
    <definedName name="_xlnm.Print_Titles" localSheetId="15">'ROW(Man-days)'!$8:$9</definedName>
    <definedName name="_xlnm.Print_Titles" localSheetId="27">'Sanitary Plans (Man-days)'!$8:$10</definedName>
    <definedName name="_xlnm.Print_Titles" localSheetId="6">'Survey(Man-days)'!$8:$9</definedName>
    <definedName name="Z_E83744A4_69ED_4080_AD44_5F2CB0BDC3A5_.wvu.PrintArea" localSheetId="22" hidden="1">'Bridge (Expense)'!$A$1:$G$36</definedName>
    <definedName name="Z_E83744A4_69ED_4080_AD44_5F2CB0BDC3A5_.wvu.PrintArea" localSheetId="23" hidden="1">'Bridge Plans (Fee)'!$A$1:$E$26</definedName>
    <definedName name="Z_E83744A4_69ED_4080_AD44_5F2CB0BDC3A5_.wvu.PrintArea" localSheetId="4" hidden="1">'Corridor (Expense)'!$A$1:$G$38</definedName>
    <definedName name="Z_E83744A4_69ED_4080_AD44_5F2CB0BDC3A5_.wvu.PrintArea" localSheetId="5" hidden="1">'Corridor (Fee)'!$A$1:$E$38</definedName>
    <definedName name="Z_E83744A4_69ED_4080_AD44_5F2CB0BDC3A5_.wvu.PrintArea" localSheetId="3" hidden="1">'Corridor (Man-days)'!$A$1:$G$42</definedName>
    <definedName name="Z_E83744A4_69ED_4080_AD44_5F2CB0BDC3A5_.wvu.PrintArea" localSheetId="25" hidden="1">'Drainage Plans (Expense)'!$A$1:$G$37</definedName>
    <definedName name="Z_E83744A4_69ED_4080_AD44_5F2CB0BDC3A5_.wvu.PrintArea" localSheetId="26" hidden="1">'Drainage Plans (Fee)'!$A$1:$E$26</definedName>
    <definedName name="Z_E83744A4_69ED_4080_AD44_5F2CB0BDC3A5_.wvu.PrintArea" localSheetId="24" hidden="1">'Drainage Plans (Man-days)'!$A$1:$K$48</definedName>
    <definedName name="Z_E83744A4_69ED_4080_AD44_5F2CB0BDC3A5_.wvu.PrintArea" localSheetId="31" hidden="1">'Enviromental (Expense)'!$A$1:$G$37</definedName>
    <definedName name="Z_E83744A4_69ED_4080_AD44_5F2CB0BDC3A5_.wvu.PrintArea" localSheetId="32" hidden="1">'Enviromental (Fee)'!$A$1:$E$28</definedName>
    <definedName name="Z_E83744A4_69ED_4080_AD44_5F2CB0BDC3A5_.wvu.PrintArea" localSheetId="30" hidden="1">'Enviromental(Man-days)'!$A$1:$G$25</definedName>
    <definedName name="Z_E83744A4_69ED_4080_AD44_5F2CB0BDC3A5_.wvu.PrintArea" localSheetId="2" hidden="1">'GRAND TOTAL FEE'!$A$1:$E$44</definedName>
    <definedName name="Z_E83744A4_69ED_4080_AD44_5F2CB0BDC3A5_.wvu.PrintArea" localSheetId="1" hidden="1">Instructions!$A$1:$M$29</definedName>
    <definedName name="Z_E83744A4_69ED_4080_AD44_5F2CB0BDC3A5_.wvu.PrintArea" localSheetId="9" hidden="1">'Prelim Rdwy &amp; Bridge (Man-days)'!$A$1:$H$72</definedName>
    <definedName name="Z_E83744A4_69ED_4080_AD44_5F2CB0BDC3A5_.wvu.PrintArea" localSheetId="13" hidden="1">'Prelim. Bridge (Expense)'!$A$1:$G$37</definedName>
    <definedName name="Z_E83744A4_69ED_4080_AD44_5F2CB0BDC3A5_.wvu.PrintArea" localSheetId="10" hidden="1">'Prelim. Roadway (Expense)'!$A$1:$G$37</definedName>
    <definedName name="Z_E83744A4_69ED_4080_AD44_5F2CB0BDC3A5_.wvu.PrintArea" localSheetId="12" hidden="1">'Preliminary Bridge Plans(Fee)'!$A$1:$E$25</definedName>
    <definedName name="Z_E83744A4_69ED_4080_AD44_5F2CB0BDC3A5_.wvu.PrintArea" localSheetId="11" hidden="1">'Preliminary Roadway Plans(Fee)'!$A$1:$E$25</definedName>
    <definedName name="Z_E83744A4_69ED_4080_AD44_5F2CB0BDC3A5_.wvu.PrintArea" localSheetId="20" hidden="1">'Roadway (Expense)'!$A$1:$G$37</definedName>
    <definedName name="Z_E83744A4_69ED_4080_AD44_5F2CB0BDC3A5_.wvu.PrintArea" localSheetId="19" hidden="1">'Roadway Plans (Fee)'!$A$1:$E$26</definedName>
    <definedName name="Z_E83744A4_69ED_4080_AD44_5F2CB0BDC3A5_.wvu.PrintArea" localSheetId="18" hidden="1">'Roadway Plans (Man-days)'!$A$1:$K$123</definedName>
    <definedName name="Z_E83744A4_69ED_4080_AD44_5F2CB0BDC3A5_.wvu.PrintArea" localSheetId="17" hidden="1">'ROW (Expense)'!$A$1:$G$37</definedName>
    <definedName name="Z_E83744A4_69ED_4080_AD44_5F2CB0BDC3A5_.wvu.PrintArea" localSheetId="14" hidden="1">'ROW Estimate'!$A$1:$D$71</definedName>
    <definedName name="Z_E83744A4_69ED_4080_AD44_5F2CB0BDC3A5_.wvu.PrintArea" localSheetId="16" hidden="1">'ROW(Fee)'!$A$1:$E$27</definedName>
    <definedName name="Z_E83744A4_69ED_4080_AD44_5F2CB0BDC3A5_.wvu.PrintArea" localSheetId="15" hidden="1">'ROW(Man-days)'!$A$1:$G$20</definedName>
    <definedName name="Z_E83744A4_69ED_4080_AD44_5F2CB0BDC3A5_.wvu.PrintArea" localSheetId="28" hidden="1">'Sanitary Plans (Expense)'!$A$1:$G$37</definedName>
    <definedName name="Z_E83744A4_69ED_4080_AD44_5F2CB0BDC3A5_.wvu.PrintArea" localSheetId="29" hidden="1">'Sanitary Plans (Fee)'!$A$1:$E$26</definedName>
    <definedName name="Z_E83744A4_69ED_4080_AD44_5F2CB0BDC3A5_.wvu.PrintArea" localSheetId="27" hidden="1">'Sanitary Plans (Man-days)'!$A$1:$K$56</definedName>
    <definedName name="Z_E83744A4_69ED_4080_AD44_5F2CB0BDC3A5_.wvu.PrintArea" localSheetId="7" hidden="1">'Survey (Expense)'!$A$1:$G$37</definedName>
    <definedName name="Z_E83744A4_69ED_4080_AD44_5F2CB0BDC3A5_.wvu.PrintArea" localSheetId="8" hidden="1">'Survey(Fee)'!$A$1:$E$29</definedName>
    <definedName name="Z_E83744A4_69ED_4080_AD44_5F2CB0BDC3A5_.wvu.PrintArea" localSheetId="6" hidden="1">'Survey(Man-days)'!$A$1:$G$26</definedName>
    <definedName name="Z_E83744A4_69ED_4080_AD44_5F2CB0BDC3A5_.wvu.PrintTitles" localSheetId="3" hidden="1">'Corridor (Man-days)'!$8:$9</definedName>
    <definedName name="Z_E83744A4_69ED_4080_AD44_5F2CB0BDC3A5_.wvu.PrintTitles" localSheetId="24" hidden="1">'Drainage Plans (Man-days)'!$8:$10</definedName>
    <definedName name="Z_E83744A4_69ED_4080_AD44_5F2CB0BDC3A5_.wvu.PrintTitles" localSheetId="30" hidden="1">'Enviromental(Man-days)'!$8:$9</definedName>
    <definedName name="Z_E83744A4_69ED_4080_AD44_5F2CB0BDC3A5_.wvu.PrintTitles" localSheetId="9" hidden="1">'Prelim Rdwy &amp; Bridge (Man-days)'!$8:$9</definedName>
    <definedName name="Z_E83744A4_69ED_4080_AD44_5F2CB0BDC3A5_.wvu.PrintTitles" localSheetId="18" hidden="1">'Roadway Plans (Man-days)'!$8:$10</definedName>
    <definedName name="Z_E83744A4_69ED_4080_AD44_5F2CB0BDC3A5_.wvu.PrintTitles" localSheetId="15" hidden="1">'ROW(Man-days)'!$8:$9</definedName>
    <definedName name="Z_E83744A4_69ED_4080_AD44_5F2CB0BDC3A5_.wvu.PrintTitles" localSheetId="27" hidden="1">'Sanitary Plans (Man-days)'!$8:$10</definedName>
    <definedName name="Z_E83744A4_69ED_4080_AD44_5F2CB0BDC3A5_.wvu.PrintTitles" localSheetId="6" hidden="1">'Survey(Man-days)'!$8:$9</definedName>
  </definedNames>
  <calcPr calcId="152511" fullPrecision="0"/>
  <customWorkbookViews>
    <customWorkbookView name="locked" guid="{E83744A4-69ED-4080-AD44-5F2CB0BDC3A5}" maximized="1" windowWidth="1020" windowHeight="531" tabRatio="874" activeSheetId="6" showStatusbar="0"/>
  </customWorkbookViews>
</workbook>
</file>

<file path=xl/calcChain.xml><?xml version="1.0" encoding="utf-8"?>
<calcChain xmlns="http://schemas.openxmlformats.org/spreadsheetml/2006/main">
  <c r="E25" i="3" l="1"/>
  <c r="D12" i="8" l="1"/>
  <c r="E12" i="8" s="1"/>
  <c r="D12" i="4"/>
  <c r="E12" i="4" s="1"/>
  <c r="A12" i="8"/>
  <c r="A12" i="4"/>
  <c r="C71" i="14"/>
  <c r="I27" i="26"/>
  <c r="I25" i="26"/>
  <c r="I26" i="26"/>
  <c r="E34" i="16"/>
  <c r="G17" i="2"/>
  <c r="G18" i="2"/>
  <c r="G19" i="2"/>
  <c r="G20" i="2"/>
  <c r="G21" i="2"/>
  <c r="I87" i="2"/>
  <c r="I88" i="2"/>
  <c r="K119" i="2"/>
  <c r="I119" i="2"/>
  <c r="G119" i="2"/>
  <c r="G20" i="29"/>
  <c r="I20" i="29"/>
  <c r="K20" i="29"/>
  <c r="G19" i="29"/>
  <c r="I19" i="29"/>
  <c r="K19" i="29"/>
  <c r="G43" i="29"/>
  <c r="G34" i="29"/>
  <c r="I34" i="29"/>
  <c r="K34" i="29"/>
  <c r="G35" i="29"/>
  <c r="I35" i="29"/>
  <c r="K35" i="29"/>
  <c r="G36" i="29"/>
  <c r="I36" i="29"/>
  <c r="K36" i="29"/>
  <c r="G37" i="29"/>
  <c r="I37" i="29"/>
  <c r="K37" i="29"/>
  <c r="G38" i="29"/>
  <c r="I38" i="29"/>
  <c r="K38" i="29"/>
  <c r="G32" i="29"/>
  <c r="G33" i="29"/>
  <c r="G11" i="29"/>
  <c r="G12" i="29"/>
  <c r="G13" i="29"/>
  <c r="G14" i="29"/>
  <c r="G16" i="29"/>
  <c r="G18" i="29"/>
  <c r="G22" i="29"/>
  <c r="G24" i="29"/>
  <c r="G26" i="29"/>
  <c r="G27" i="29"/>
  <c r="G29" i="29"/>
  <c r="G30" i="29"/>
  <c r="G40" i="29"/>
  <c r="G41" i="29"/>
  <c r="G54" i="29"/>
  <c r="D12" i="30"/>
  <c r="I32" i="29"/>
  <c r="I33" i="29"/>
  <c r="I11" i="29"/>
  <c r="I12" i="29"/>
  <c r="I13" i="29"/>
  <c r="I14" i="29"/>
  <c r="I16" i="29"/>
  <c r="I18" i="29"/>
  <c r="I22" i="29"/>
  <c r="I24" i="29"/>
  <c r="I26" i="29"/>
  <c r="I27" i="29"/>
  <c r="I29" i="29"/>
  <c r="I30" i="29"/>
  <c r="I40" i="29"/>
  <c r="I41" i="29"/>
  <c r="I43" i="29"/>
  <c r="I54" i="29"/>
  <c r="D13" i="30"/>
  <c r="K32" i="29"/>
  <c r="K33" i="29"/>
  <c r="K11" i="29"/>
  <c r="K12" i="29"/>
  <c r="K13" i="29"/>
  <c r="K14" i="29"/>
  <c r="K16" i="29"/>
  <c r="K18" i="29"/>
  <c r="K22" i="29"/>
  <c r="K24" i="29"/>
  <c r="K26" i="29"/>
  <c r="K27" i="29"/>
  <c r="K29" i="29"/>
  <c r="K30" i="29"/>
  <c r="K40" i="29"/>
  <c r="K41" i="29"/>
  <c r="K43" i="29"/>
  <c r="K54" i="29"/>
  <c r="D14" i="30"/>
  <c r="D15" i="30"/>
  <c r="E15" i="30" s="1"/>
  <c r="G16" i="2"/>
  <c r="G100" i="2"/>
  <c r="D12" i="1"/>
  <c r="I100" i="2"/>
  <c r="D13" i="1"/>
  <c r="K100" i="2"/>
  <c r="D14" i="1"/>
  <c r="D15" i="1"/>
  <c r="E15" i="1" s="1"/>
  <c r="D12" i="5"/>
  <c r="F21" i="6"/>
  <c r="D13" i="5"/>
  <c r="D14" i="5"/>
  <c r="D15" i="5"/>
  <c r="E15" i="5" s="1"/>
  <c r="D13" i="4"/>
  <c r="D14" i="4"/>
  <c r="D15" i="4"/>
  <c r="D16" i="4"/>
  <c r="E16" i="4" s="1"/>
  <c r="D12" i="12"/>
  <c r="D13" i="12"/>
  <c r="D14" i="12"/>
  <c r="D15" i="12"/>
  <c r="E15" i="12" s="1"/>
  <c r="E22" i="12"/>
  <c r="E23" i="12"/>
  <c r="D12" i="17"/>
  <c r="D13" i="17"/>
  <c r="D14" i="17"/>
  <c r="D15" i="17"/>
  <c r="E15" i="17" s="1"/>
  <c r="D13" i="8"/>
  <c r="D14" i="8"/>
  <c r="D15" i="8"/>
  <c r="D16" i="8"/>
  <c r="E16" i="8" s="1"/>
  <c r="G35" i="26"/>
  <c r="D12" i="27"/>
  <c r="I35" i="26"/>
  <c r="D13" i="27"/>
  <c r="K35" i="26"/>
  <c r="D14" i="27"/>
  <c r="D15" i="27"/>
  <c r="E15" i="27" s="1"/>
  <c r="D12" i="34"/>
  <c r="D13" i="34"/>
  <c r="D14" i="34"/>
  <c r="D15" i="34"/>
  <c r="E15" i="34" s="1"/>
  <c r="A14" i="34"/>
  <c r="B1" i="35"/>
  <c r="B2" i="35"/>
  <c r="B3" i="35"/>
  <c r="B4" i="35"/>
  <c r="B5" i="35"/>
  <c r="B6" i="35"/>
  <c r="B7" i="35"/>
  <c r="E11" i="35"/>
  <c r="G11" i="35" s="1"/>
  <c r="E12" i="35"/>
  <c r="G12" i="35" s="1"/>
  <c r="E13" i="35"/>
  <c r="G13" i="35" s="1"/>
  <c r="E14" i="35"/>
  <c r="G14" i="35" s="1"/>
  <c r="E15" i="35"/>
  <c r="G15" i="35" s="1"/>
  <c r="E16" i="35"/>
  <c r="G16" i="35" s="1"/>
  <c r="A13" i="34"/>
  <c r="A12" i="34"/>
  <c r="F8" i="33"/>
  <c r="E8" i="33"/>
  <c r="B1" i="34"/>
  <c r="B2" i="34"/>
  <c r="B3" i="34"/>
  <c r="B4" i="34"/>
  <c r="B5" i="34"/>
  <c r="B6" i="34"/>
  <c r="B7" i="34"/>
  <c r="A15" i="34"/>
  <c r="E25" i="34"/>
  <c r="E26" i="34" s="1"/>
  <c r="D1" i="33"/>
  <c r="D2" i="33"/>
  <c r="D3" i="33"/>
  <c r="D4" i="33"/>
  <c r="D5" i="33"/>
  <c r="D6" i="33"/>
  <c r="D7" i="33"/>
  <c r="G8" i="33"/>
  <c r="E24" i="33"/>
  <c r="C12" i="34" s="1"/>
  <c r="F24" i="33"/>
  <c r="C13" i="34" s="1"/>
  <c r="E13" i="34" s="1"/>
  <c r="G24" i="33"/>
  <c r="C14" i="34" s="1"/>
  <c r="K11" i="2"/>
  <c r="K12" i="2"/>
  <c r="K13" i="2"/>
  <c r="K14" i="2"/>
  <c r="K16" i="2"/>
  <c r="K17" i="2"/>
  <c r="K18" i="2"/>
  <c r="K19" i="2"/>
  <c r="K20" i="2"/>
  <c r="K21" i="2"/>
  <c r="K23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3" i="2"/>
  <c r="K54" i="2"/>
  <c r="K55" i="2"/>
  <c r="K56" i="2"/>
  <c r="K58" i="2"/>
  <c r="K59" i="2"/>
  <c r="K60" i="2"/>
  <c r="K61" i="2"/>
  <c r="K62" i="2"/>
  <c r="K63" i="2"/>
  <c r="K65" i="2"/>
  <c r="K66" i="2"/>
  <c r="K67" i="2"/>
  <c r="K68" i="2"/>
  <c r="K69" i="2"/>
  <c r="K70" i="2"/>
  <c r="K72" i="2"/>
  <c r="K73" i="2"/>
  <c r="K74" i="2"/>
  <c r="K76" i="2"/>
  <c r="K77" i="2"/>
  <c r="K78" i="2"/>
  <c r="K79" i="2"/>
  <c r="K80" i="2"/>
  <c r="K81" i="2"/>
  <c r="K83" i="2"/>
  <c r="K84" i="2"/>
  <c r="K86" i="2"/>
  <c r="K87" i="2"/>
  <c r="K88" i="2"/>
  <c r="K90" i="2"/>
  <c r="K91" i="2"/>
  <c r="K92" i="2"/>
  <c r="K94" i="2"/>
  <c r="K95" i="2"/>
  <c r="K97" i="2"/>
  <c r="K98" i="2"/>
  <c r="K99" i="2"/>
  <c r="I11" i="2"/>
  <c r="I12" i="2"/>
  <c r="I13" i="2"/>
  <c r="I14" i="2"/>
  <c r="I16" i="2"/>
  <c r="I17" i="2"/>
  <c r="I18" i="2"/>
  <c r="I19" i="2"/>
  <c r="I20" i="2"/>
  <c r="I21" i="2"/>
  <c r="I23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7" i="2"/>
  <c r="I48" i="2"/>
  <c r="I49" i="2"/>
  <c r="I50" i="2"/>
  <c r="I51" i="2"/>
  <c r="I53" i="2"/>
  <c r="I54" i="2"/>
  <c r="I55" i="2"/>
  <c r="I56" i="2"/>
  <c r="I58" i="2"/>
  <c r="I59" i="2"/>
  <c r="I60" i="2"/>
  <c r="I61" i="2"/>
  <c r="I62" i="2"/>
  <c r="I63" i="2"/>
  <c r="I65" i="2"/>
  <c r="I66" i="2"/>
  <c r="I67" i="2"/>
  <c r="I68" i="2"/>
  <c r="I69" i="2"/>
  <c r="I70" i="2"/>
  <c r="I72" i="2"/>
  <c r="I73" i="2"/>
  <c r="I74" i="2"/>
  <c r="I76" i="2"/>
  <c r="I77" i="2"/>
  <c r="I78" i="2"/>
  <c r="I79" i="2"/>
  <c r="I80" i="2"/>
  <c r="I81" i="2"/>
  <c r="I83" i="2"/>
  <c r="I84" i="2"/>
  <c r="I86" i="2"/>
  <c r="G87" i="2"/>
  <c r="G88" i="2"/>
  <c r="I90" i="2"/>
  <c r="I91" i="2"/>
  <c r="I92" i="2"/>
  <c r="I94" i="2"/>
  <c r="I95" i="2"/>
  <c r="I97" i="2"/>
  <c r="I98" i="2"/>
  <c r="I99" i="2"/>
  <c r="G11" i="2"/>
  <c r="G12" i="2"/>
  <c r="G13" i="2"/>
  <c r="G14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7" i="2"/>
  <c r="G48" i="2"/>
  <c r="G49" i="2"/>
  <c r="G50" i="2"/>
  <c r="G51" i="2"/>
  <c r="G53" i="2"/>
  <c r="G54" i="2"/>
  <c r="G55" i="2"/>
  <c r="G56" i="2"/>
  <c r="G58" i="2"/>
  <c r="G59" i="2"/>
  <c r="G60" i="2"/>
  <c r="G61" i="2"/>
  <c r="G62" i="2"/>
  <c r="G63" i="2"/>
  <c r="G65" i="2"/>
  <c r="G66" i="2"/>
  <c r="G67" i="2"/>
  <c r="G68" i="2"/>
  <c r="G69" i="2"/>
  <c r="G70" i="2"/>
  <c r="G72" i="2"/>
  <c r="G73" i="2"/>
  <c r="G74" i="2"/>
  <c r="G76" i="2"/>
  <c r="G77" i="2"/>
  <c r="G78" i="2"/>
  <c r="G79" i="2"/>
  <c r="G80" i="2"/>
  <c r="G81" i="2"/>
  <c r="G83" i="2"/>
  <c r="G84" i="2"/>
  <c r="G86" i="2"/>
  <c r="G90" i="2"/>
  <c r="G91" i="2"/>
  <c r="G92" i="2"/>
  <c r="G94" i="2"/>
  <c r="G95" i="2"/>
  <c r="G97" i="2"/>
  <c r="G98" i="2"/>
  <c r="G99" i="2"/>
  <c r="E102" i="2"/>
  <c r="D12" i="25"/>
  <c r="D13" i="25"/>
  <c r="D14" i="25"/>
  <c r="D15" i="25"/>
  <c r="E15" i="25" s="1"/>
  <c r="E26" i="4"/>
  <c r="E27" i="4" s="1"/>
  <c r="E22" i="17"/>
  <c r="E23" i="17" s="1"/>
  <c r="E23" i="8"/>
  <c r="E24" i="8" s="1"/>
  <c r="E22" i="1"/>
  <c r="E23" i="1" s="1"/>
  <c r="E22" i="25"/>
  <c r="E23" i="25" s="1"/>
  <c r="E22" i="27"/>
  <c r="E23" i="27" s="1"/>
  <c r="E22" i="30"/>
  <c r="E23" i="30" s="1"/>
  <c r="E26" i="5"/>
  <c r="E27" i="5" s="1"/>
  <c r="E36" i="26"/>
  <c r="F49" i="11"/>
  <c r="K45" i="16"/>
  <c r="K44" i="16"/>
  <c r="K46" i="16"/>
  <c r="K49" i="16" s="1"/>
  <c r="E46" i="16"/>
  <c r="E49" i="16" s="1"/>
  <c r="E39" i="16"/>
  <c r="E42" i="16" s="1"/>
  <c r="K38" i="16"/>
  <c r="K37" i="16"/>
  <c r="K39" i="16" s="1"/>
  <c r="K42" i="16" s="1"/>
  <c r="K22" i="16"/>
  <c r="K23" i="16"/>
  <c r="K24" i="16"/>
  <c r="K21" i="16"/>
  <c r="K20" i="16"/>
  <c r="K14" i="16"/>
  <c r="K15" i="16"/>
  <c r="K16" i="16"/>
  <c r="K13" i="16"/>
  <c r="K12" i="16"/>
  <c r="C10" i="10"/>
  <c r="G25" i="3"/>
  <c r="C15" i="4"/>
  <c r="F25" i="3"/>
  <c r="C14" i="4"/>
  <c r="C13" i="4"/>
  <c r="E13" i="4" s="1"/>
  <c r="B2" i="31"/>
  <c r="B3" i="31"/>
  <c r="B4" i="31"/>
  <c r="B5" i="31"/>
  <c r="B6" i="31"/>
  <c r="B7" i="31"/>
  <c r="B2" i="30"/>
  <c r="B3" i="30"/>
  <c r="B4" i="30"/>
  <c r="B5" i="30"/>
  <c r="B6" i="30"/>
  <c r="B7" i="30"/>
  <c r="D2" i="29"/>
  <c r="D3" i="29"/>
  <c r="D4" i="29"/>
  <c r="D5" i="29"/>
  <c r="D6" i="29"/>
  <c r="D7" i="29"/>
  <c r="B2" i="28"/>
  <c r="B3" i="28"/>
  <c r="B4" i="28"/>
  <c r="B5" i="28"/>
  <c r="B6" i="28"/>
  <c r="B7" i="28"/>
  <c r="B2" i="27"/>
  <c r="B3" i="27"/>
  <c r="B4" i="27"/>
  <c r="B5" i="27"/>
  <c r="B6" i="27"/>
  <c r="B7" i="27"/>
  <c r="D2" i="26"/>
  <c r="D3" i="26"/>
  <c r="D4" i="26"/>
  <c r="D5" i="26"/>
  <c r="D6" i="26"/>
  <c r="D7" i="26"/>
  <c r="A13" i="25"/>
  <c r="D3" i="2"/>
  <c r="D4" i="2"/>
  <c r="D5" i="2"/>
  <c r="D6" i="2"/>
  <c r="D7" i="2"/>
  <c r="D2" i="2"/>
  <c r="B2" i="1" s="1"/>
  <c r="B3" i="1"/>
  <c r="B3" i="23" s="1"/>
  <c r="G17" i="10"/>
  <c r="C15" i="8" s="1"/>
  <c r="E15" i="8" s="1"/>
  <c r="E17" i="10"/>
  <c r="C13" i="8" s="1"/>
  <c r="F17" i="10"/>
  <c r="C14" i="8" s="1"/>
  <c r="E14" i="8" s="1"/>
  <c r="A16" i="8"/>
  <c r="B1" i="31"/>
  <c r="B2" i="4"/>
  <c r="B4" i="1"/>
  <c r="B4" i="18" s="1"/>
  <c r="E11" i="31"/>
  <c r="G11" i="31" s="1"/>
  <c r="E12" i="31"/>
  <c r="G12" i="31" s="1"/>
  <c r="E13" i="31"/>
  <c r="G13" i="31" s="1"/>
  <c r="E14" i="31"/>
  <c r="G14" i="31" s="1"/>
  <c r="E15" i="31"/>
  <c r="G15" i="31" s="1"/>
  <c r="E16" i="31"/>
  <c r="G16" i="31" s="1"/>
  <c r="B1" i="30"/>
  <c r="A12" i="30"/>
  <c r="A13" i="30"/>
  <c r="A14" i="30"/>
  <c r="D1" i="29"/>
  <c r="B3" i="4"/>
  <c r="D3" i="16" s="1"/>
  <c r="B6" i="4"/>
  <c r="B7" i="4"/>
  <c r="F9" i="29"/>
  <c r="H9" i="29"/>
  <c r="J9" i="29"/>
  <c r="E44" i="29"/>
  <c r="G11" i="26"/>
  <c r="G12" i="26"/>
  <c r="G13" i="26"/>
  <c r="G14" i="26"/>
  <c r="G16" i="26"/>
  <c r="G18" i="26"/>
  <c r="G20" i="26"/>
  <c r="G22" i="26"/>
  <c r="G24" i="26"/>
  <c r="G25" i="26"/>
  <c r="G26" i="26"/>
  <c r="G27" i="26"/>
  <c r="G29" i="26"/>
  <c r="G30" i="26"/>
  <c r="G32" i="26"/>
  <c r="G33" i="26"/>
  <c r="G46" i="26"/>
  <c r="I11" i="26"/>
  <c r="I12" i="26"/>
  <c r="I13" i="26"/>
  <c r="I14" i="26"/>
  <c r="I16" i="26"/>
  <c r="I18" i="26"/>
  <c r="I20" i="26"/>
  <c r="I22" i="26"/>
  <c r="I24" i="26"/>
  <c r="I29" i="26"/>
  <c r="I30" i="26"/>
  <c r="I32" i="26"/>
  <c r="I33" i="26"/>
  <c r="I46" i="26"/>
  <c r="K11" i="26"/>
  <c r="K12" i="26"/>
  <c r="K13" i="26"/>
  <c r="K14" i="26"/>
  <c r="K16" i="26"/>
  <c r="K18" i="26"/>
  <c r="K20" i="26"/>
  <c r="K22" i="26"/>
  <c r="K24" i="26"/>
  <c r="K25" i="26"/>
  <c r="K26" i="26"/>
  <c r="K27" i="26"/>
  <c r="K29" i="26"/>
  <c r="K30" i="26"/>
  <c r="K32" i="26"/>
  <c r="K33" i="26"/>
  <c r="K46" i="26"/>
  <c r="B1" i="28"/>
  <c r="E11" i="28"/>
  <c r="G11" i="28" s="1"/>
  <c r="E12" i="28"/>
  <c r="G12" i="28" s="1"/>
  <c r="E13" i="28"/>
  <c r="G13" i="28"/>
  <c r="E14" i="28"/>
  <c r="G14" i="28" s="1"/>
  <c r="E15" i="28"/>
  <c r="G15" i="28"/>
  <c r="E16" i="28"/>
  <c r="G16" i="28" s="1"/>
  <c r="B1" i="27"/>
  <c r="A12" i="27"/>
  <c r="A13" i="27"/>
  <c r="A14" i="27"/>
  <c r="D1" i="26"/>
  <c r="F9" i="26"/>
  <c r="H9" i="26"/>
  <c r="J9" i="26"/>
  <c r="B3" i="24"/>
  <c r="B4" i="24"/>
  <c r="B5" i="24"/>
  <c r="B6" i="24"/>
  <c r="B7" i="24"/>
  <c r="B2" i="24"/>
  <c r="B1" i="24"/>
  <c r="D5" i="16"/>
  <c r="B3" i="10"/>
  <c r="B4" i="10"/>
  <c r="B5" i="10"/>
  <c r="B6" i="10"/>
  <c r="B7" i="10"/>
  <c r="B2" i="10"/>
  <c r="B1" i="10"/>
  <c r="D1" i="11"/>
  <c r="D7" i="11"/>
  <c r="D6" i="11"/>
  <c r="D5" i="11"/>
  <c r="D4" i="11"/>
  <c r="D3" i="11"/>
  <c r="D2" i="11"/>
  <c r="C1" i="6"/>
  <c r="B1" i="20"/>
  <c r="D7" i="3"/>
  <c r="B6" i="25"/>
  <c r="D6" i="16"/>
  <c r="B6" i="18"/>
  <c r="B6" i="1"/>
  <c r="B6" i="23"/>
  <c r="B6" i="8"/>
  <c r="B6" i="14"/>
  <c r="B6" i="22"/>
  <c r="B6" i="17"/>
  <c r="B6" i="21"/>
  <c r="B6" i="12"/>
  <c r="B6" i="20"/>
  <c r="D6" i="3"/>
  <c r="B6" i="5"/>
  <c r="C6" i="6"/>
  <c r="C5" i="6"/>
  <c r="B6" i="19"/>
  <c r="B5" i="19"/>
  <c r="D5" i="3"/>
  <c r="D4" i="3"/>
  <c r="D3" i="3"/>
  <c r="D2" i="3"/>
  <c r="D1" i="3"/>
  <c r="A14" i="4"/>
  <c r="A13" i="4"/>
  <c r="B5" i="22"/>
  <c r="B2" i="22"/>
  <c r="B3" i="22"/>
  <c r="B4" i="22"/>
  <c r="B2" i="21"/>
  <c r="B3" i="21"/>
  <c r="B4" i="21"/>
  <c r="B5" i="21"/>
  <c r="B3" i="20"/>
  <c r="B4" i="20"/>
  <c r="B5" i="20"/>
  <c r="B2" i="20"/>
  <c r="B3" i="19"/>
  <c r="B4" i="19"/>
  <c r="B2" i="19"/>
  <c r="E11" i="24"/>
  <c r="G11" i="24" s="1"/>
  <c r="E16" i="24"/>
  <c r="G16" i="24" s="1"/>
  <c r="E12" i="24"/>
  <c r="G12" i="24"/>
  <c r="E13" i="24"/>
  <c r="G13" i="24" s="1"/>
  <c r="E14" i="24"/>
  <c r="G14" i="24"/>
  <c r="E15" i="24"/>
  <c r="G15" i="24" s="1"/>
  <c r="G12" i="16"/>
  <c r="G13" i="16"/>
  <c r="G14" i="16"/>
  <c r="G15" i="16"/>
  <c r="G16" i="16"/>
  <c r="G20" i="16"/>
  <c r="G21" i="16"/>
  <c r="G22" i="16"/>
  <c r="G37" i="16"/>
  <c r="G44" i="16"/>
  <c r="I12" i="16"/>
  <c r="I13" i="16"/>
  <c r="I14" i="16"/>
  <c r="I15" i="16"/>
  <c r="I16" i="16"/>
  <c r="I20" i="16"/>
  <c r="I21" i="16"/>
  <c r="I22" i="16"/>
  <c r="I37" i="16"/>
  <c r="I44" i="16"/>
  <c r="B1" i="25"/>
  <c r="B2" i="25"/>
  <c r="B3" i="25"/>
  <c r="B4" i="25"/>
  <c r="B5" i="25"/>
  <c r="B7" i="25"/>
  <c r="A12" i="25"/>
  <c r="A14" i="25"/>
  <c r="G45" i="16"/>
  <c r="I45" i="16"/>
  <c r="G38" i="16"/>
  <c r="G39" i="16" s="1"/>
  <c r="G42" i="16" s="1"/>
  <c r="I38" i="16"/>
  <c r="G23" i="16"/>
  <c r="G24" i="16"/>
  <c r="I23" i="16"/>
  <c r="I24" i="16"/>
  <c r="E25" i="16"/>
  <c r="E29" i="16" s="1"/>
  <c r="J9" i="16"/>
  <c r="H9" i="16"/>
  <c r="F9" i="16"/>
  <c r="D1" i="16"/>
  <c r="D2" i="16"/>
  <c r="B1" i="18"/>
  <c r="B1" i="1"/>
  <c r="B1" i="23"/>
  <c r="D1" i="2"/>
  <c r="B1" i="21"/>
  <c r="B1" i="22"/>
  <c r="B1" i="19"/>
  <c r="B1" i="5"/>
  <c r="B1" i="4"/>
  <c r="D7" i="16"/>
  <c r="D4" i="16"/>
  <c r="J34" i="16"/>
  <c r="K34" i="16"/>
  <c r="E11" i="18"/>
  <c r="G11" i="18" s="1"/>
  <c r="E12" i="18"/>
  <c r="G12" i="18" s="1"/>
  <c r="E13" i="18"/>
  <c r="G13" i="18" s="1"/>
  <c r="E14" i="18"/>
  <c r="G14" i="18" s="1"/>
  <c r="E15" i="18"/>
  <c r="G15" i="18" s="1"/>
  <c r="E16" i="18"/>
  <c r="G16" i="18" s="1"/>
  <c r="A14" i="1"/>
  <c r="A13" i="1"/>
  <c r="A12" i="1"/>
  <c r="J9" i="2"/>
  <c r="H9" i="2"/>
  <c r="F9" i="2"/>
  <c r="E11" i="23"/>
  <c r="G11" i="23" s="1"/>
  <c r="E12" i="23"/>
  <c r="G12" i="23" s="1"/>
  <c r="E13" i="23"/>
  <c r="G13" i="23" s="1"/>
  <c r="E14" i="23"/>
  <c r="G14" i="23" s="1"/>
  <c r="E15" i="23"/>
  <c r="G15" i="23" s="1"/>
  <c r="E16" i="23"/>
  <c r="G16" i="23" s="1"/>
  <c r="A15" i="8"/>
  <c r="A14" i="8"/>
  <c r="A13" i="8"/>
  <c r="G8" i="10"/>
  <c r="F8" i="10"/>
  <c r="E8" i="10"/>
  <c r="G8" i="3"/>
  <c r="F8" i="3"/>
  <c r="E8" i="3"/>
  <c r="E12" i="22"/>
  <c r="G12" i="22" s="1"/>
  <c r="E13" i="22"/>
  <c r="G13" i="22" s="1"/>
  <c r="E14" i="22"/>
  <c r="G14" i="22" s="1"/>
  <c r="E15" i="22"/>
  <c r="G15" i="22" s="1"/>
  <c r="E16" i="22"/>
  <c r="G16" i="22" s="1"/>
  <c r="E17" i="22"/>
  <c r="G17" i="22" s="1"/>
  <c r="H70" i="11"/>
  <c r="C14" i="17" s="1"/>
  <c r="E14" i="17" s="1"/>
  <c r="G70" i="11"/>
  <c r="C13" i="17" s="1"/>
  <c r="E13" i="17" s="1"/>
  <c r="A12" i="17"/>
  <c r="A13" i="17"/>
  <c r="A14" i="17"/>
  <c r="A12" i="12"/>
  <c r="A13" i="12"/>
  <c r="A14" i="12"/>
  <c r="A15" i="12"/>
  <c r="H8" i="11"/>
  <c r="G8" i="11"/>
  <c r="F8" i="11"/>
  <c r="A15" i="4"/>
  <c r="A16" i="4"/>
  <c r="A13" i="5"/>
  <c r="A14" i="5"/>
  <c r="A15" i="5"/>
  <c r="A12" i="5"/>
  <c r="G8" i="6"/>
  <c r="F8" i="6"/>
  <c r="E8" i="6"/>
  <c r="F70" i="11"/>
  <c r="C12" i="17" s="1"/>
  <c r="E12" i="17" s="1"/>
  <c r="E11" i="21"/>
  <c r="G11" i="21" s="1"/>
  <c r="E12" i="21"/>
  <c r="G12" i="21" s="1"/>
  <c r="E13" i="21"/>
  <c r="G13" i="21" s="1"/>
  <c r="E14" i="21"/>
  <c r="G14" i="21" s="1"/>
  <c r="E15" i="21"/>
  <c r="G15" i="21" s="1"/>
  <c r="E16" i="21"/>
  <c r="G16" i="21" s="1"/>
  <c r="G63" i="11"/>
  <c r="G49" i="11"/>
  <c r="G40" i="11"/>
  <c r="G24" i="11"/>
  <c r="F40" i="11"/>
  <c r="E21" i="6"/>
  <c r="E32" i="6"/>
  <c r="E39" i="6"/>
  <c r="G21" i="6"/>
  <c r="G32" i="6"/>
  <c r="G39" i="6"/>
  <c r="F32" i="6"/>
  <c r="F39" i="6"/>
  <c r="F42" i="6" s="1"/>
  <c r="C13" i="5" s="1"/>
  <c r="E13" i="5" s="1"/>
  <c r="E11" i="20"/>
  <c r="G11" i="20" s="1"/>
  <c r="E12" i="20"/>
  <c r="G12" i="20"/>
  <c r="E13" i="20"/>
  <c r="G13" i="20"/>
  <c r="E14" i="20"/>
  <c r="G14" i="20"/>
  <c r="E15" i="20"/>
  <c r="G15" i="20" s="1"/>
  <c r="E16" i="20"/>
  <c r="G16" i="20"/>
  <c r="F63" i="11"/>
  <c r="F24" i="11"/>
  <c r="H63" i="11"/>
  <c r="H49" i="11"/>
  <c r="H40" i="11"/>
  <c r="H24" i="11"/>
  <c r="E12" i="19"/>
  <c r="G12" i="19"/>
  <c r="E13" i="19"/>
  <c r="G13" i="19" s="1"/>
  <c r="E14" i="19"/>
  <c r="G14" i="19" s="1"/>
  <c r="E15" i="19"/>
  <c r="G15" i="19" s="1"/>
  <c r="E16" i="19"/>
  <c r="G16" i="19" s="1"/>
  <c r="E17" i="19"/>
  <c r="G17" i="19" s="1"/>
  <c r="B4" i="23"/>
  <c r="B5" i="23"/>
  <c r="B7" i="23"/>
  <c r="B7" i="22"/>
  <c r="B7" i="21"/>
  <c r="B7" i="20"/>
  <c r="B7" i="19"/>
  <c r="B5" i="18"/>
  <c r="B7" i="18"/>
  <c r="B1" i="17"/>
  <c r="B2" i="17"/>
  <c r="B3" i="17"/>
  <c r="B4" i="17"/>
  <c r="B5" i="17"/>
  <c r="B7" i="17"/>
  <c r="H34" i="16"/>
  <c r="I34" i="16"/>
  <c r="F34" i="16"/>
  <c r="G34" i="16"/>
  <c r="E17" i="16"/>
  <c r="B7" i="5"/>
  <c r="B5" i="5"/>
  <c r="B4" i="5"/>
  <c r="B2" i="5"/>
  <c r="B3" i="5"/>
  <c r="C7" i="6"/>
  <c r="C4" i="6"/>
  <c r="C2" i="6"/>
  <c r="C3" i="6"/>
  <c r="B7" i="12"/>
  <c r="B5" i="12"/>
  <c r="B4" i="12"/>
  <c r="B2" i="12"/>
  <c r="B3" i="12"/>
  <c r="B1" i="12"/>
  <c r="B7" i="1"/>
  <c r="B5" i="1"/>
  <c r="B7" i="14"/>
  <c r="B5" i="14"/>
  <c r="B4" i="14"/>
  <c r="B3" i="14"/>
  <c r="B2" i="14"/>
  <c r="B1" i="14"/>
  <c r="B7" i="8"/>
  <c r="B5" i="8"/>
  <c r="B4" i="8"/>
  <c r="B2" i="8"/>
  <c r="B3" i="8"/>
  <c r="B1" i="8"/>
  <c r="B5" i="4"/>
  <c r="B4" i="4"/>
  <c r="F12" i="4"/>
  <c r="E13" i="8" l="1"/>
  <c r="E17" i="8" s="1"/>
  <c r="E26" i="8" s="1"/>
  <c r="C16" i="13" s="1"/>
  <c r="E16" i="13" s="1"/>
  <c r="E14" i="4"/>
  <c r="E17" i="4" s="1"/>
  <c r="E29" i="4" s="1"/>
  <c r="C13" i="13" s="1"/>
  <c r="E13" i="13" s="1"/>
  <c r="I46" i="16"/>
  <c r="I49" i="16" s="1"/>
  <c r="E42" i="6"/>
  <c r="C12" i="5" s="1"/>
  <c r="E12" i="5" s="1"/>
  <c r="K17" i="16"/>
  <c r="E14" i="34"/>
  <c r="E12" i="34"/>
  <c r="E16" i="34" s="1"/>
  <c r="E28" i="34" s="1"/>
  <c r="C21" i="13" s="1"/>
  <c r="E21" i="13" s="1"/>
  <c r="E15" i="4"/>
  <c r="F64" i="11"/>
  <c r="C12" i="12" s="1"/>
  <c r="E12" i="12" s="1"/>
  <c r="H72" i="11"/>
  <c r="F72" i="11"/>
  <c r="G17" i="23"/>
  <c r="G28" i="23" s="1"/>
  <c r="D16" i="13" s="1"/>
  <c r="G17" i="18"/>
  <c r="G28" i="18" s="1"/>
  <c r="D17" i="13" s="1"/>
  <c r="G17" i="35"/>
  <c r="G28" i="35" s="1"/>
  <c r="D21" i="13" s="1"/>
  <c r="G17" i="20"/>
  <c r="G28" i="20" s="1"/>
  <c r="D13" i="13" s="1"/>
  <c r="E57" i="16"/>
  <c r="G25" i="16"/>
  <c r="G29" i="16" s="1"/>
  <c r="G17" i="24"/>
  <c r="G28" i="24" s="1"/>
  <c r="D18" i="13" s="1"/>
  <c r="G17" i="28"/>
  <c r="G28" i="28" s="1"/>
  <c r="D19" i="13" s="1"/>
  <c r="I36" i="26"/>
  <c r="I48" i="26" s="1"/>
  <c r="C13" i="27" s="1"/>
  <c r="E13" i="27" s="1"/>
  <c r="K25" i="16"/>
  <c r="K29" i="16" s="1"/>
  <c r="K44" i="29"/>
  <c r="K56" i="29" s="1"/>
  <c r="C14" i="30" s="1"/>
  <c r="G44" i="29"/>
  <c r="G56" i="29" s="1"/>
  <c r="C12" i="30" s="1"/>
  <c r="G42" i="6"/>
  <c r="C14" i="5" s="1"/>
  <c r="E14" i="5" s="1"/>
  <c r="E16" i="5" s="1"/>
  <c r="E30" i="5" s="1"/>
  <c r="C12" i="13" s="1"/>
  <c r="E12" i="13" s="1"/>
  <c r="G46" i="16"/>
  <c r="G49" i="16" s="1"/>
  <c r="G17" i="16"/>
  <c r="G57" i="16" s="1"/>
  <c r="C12" i="25" s="1"/>
  <c r="E12" i="25" s="1"/>
  <c r="E16" i="25" s="1"/>
  <c r="E25" i="25" s="1"/>
  <c r="C18" i="13" s="1"/>
  <c r="E18" i="13" s="1"/>
  <c r="K36" i="26"/>
  <c r="K48" i="26" s="1"/>
  <c r="C14" i="27" s="1"/>
  <c r="E14" i="27" s="1"/>
  <c r="G72" i="11"/>
  <c r="G64" i="11"/>
  <c r="C13" i="12" s="1"/>
  <c r="E13" i="12" s="1"/>
  <c r="G17" i="21"/>
  <c r="G28" i="21" s="1"/>
  <c r="D14" i="13" s="1"/>
  <c r="I39" i="16"/>
  <c r="I42" i="16" s="1"/>
  <c r="I25" i="16"/>
  <c r="I29" i="16" s="1"/>
  <c r="I17" i="16"/>
  <c r="I57" i="16" s="1"/>
  <c r="C13" i="25" s="1"/>
  <c r="E13" i="25" s="1"/>
  <c r="G36" i="26"/>
  <c r="G48" i="26" s="1"/>
  <c r="C12" i="27" s="1"/>
  <c r="E12" i="27" s="1"/>
  <c r="G102" i="2"/>
  <c r="G121" i="2" s="1"/>
  <c r="C12" i="1" s="1"/>
  <c r="E12" i="1" s="1"/>
  <c r="I102" i="2"/>
  <c r="I121" i="2" s="1"/>
  <c r="C13" i="1" s="1"/>
  <c r="E13" i="1" s="1"/>
  <c r="K102" i="2"/>
  <c r="K121" i="2" s="1"/>
  <c r="C14" i="1" s="1"/>
  <c r="E14" i="1" s="1"/>
  <c r="I44" i="29"/>
  <c r="I56" i="29" s="1"/>
  <c r="C13" i="30" s="1"/>
  <c r="E13" i="30"/>
  <c r="E14" i="30"/>
  <c r="E12" i="30"/>
  <c r="G18" i="22"/>
  <c r="G29" i="22" s="1"/>
  <c r="D15" i="13" s="1"/>
  <c r="G17" i="31"/>
  <c r="G28" i="31" s="1"/>
  <c r="D20" i="13" s="1"/>
  <c r="G18" i="19"/>
  <c r="G29" i="19" s="1"/>
  <c r="D12" i="13" s="1"/>
  <c r="K57" i="16"/>
  <c r="C14" i="25" s="1"/>
  <c r="E14" i="25" s="1"/>
  <c r="H64" i="11"/>
  <c r="C14" i="12" s="1"/>
  <c r="E14" i="12" s="1"/>
  <c r="B3" i="18"/>
  <c r="E16" i="17"/>
  <c r="E25" i="17" s="1"/>
  <c r="C15" i="13" s="1"/>
  <c r="E15" i="13" s="1"/>
  <c r="B2" i="18"/>
  <c r="B2" i="23"/>
  <c r="E16" i="27" l="1"/>
  <c r="E25" i="27" s="1"/>
  <c r="C19" i="13" s="1"/>
  <c r="E19" i="13" s="1"/>
  <c r="E16" i="12"/>
  <c r="E25" i="12" s="1"/>
  <c r="C14" i="13" s="1"/>
  <c r="E14" i="13" s="1"/>
  <c r="E16" i="30"/>
  <c r="E25" i="30" s="1"/>
  <c r="C20" i="13" s="1"/>
  <c r="E20" i="13" s="1"/>
  <c r="E16" i="1"/>
  <c r="E25" i="1" s="1"/>
  <c r="C17" i="13" s="1"/>
  <c r="E17" i="13" s="1"/>
  <c r="D22" i="13" l="1"/>
</calcChain>
</file>

<file path=xl/comments1.xml><?xml version="1.0" encoding="utf-8"?>
<comments xmlns="http://schemas.openxmlformats.org/spreadsheetml/2006/main">
  <authors>
    <author>City Employee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>C.O.H. Project No.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" authorId="0" shapeId="0">
      <text>
        <r>
          <rPr>
            <sz val="8"/>
            <color indexed="81"/>
            <rFont val="Tahoma"/>
            <family val="2"/>
          </rPr>
          <t>Project Name</t>
        </r>
      </text>
    </comment>
    <comment ref="B3" authorId="0" shapeId="0">
      <text>
        <r>
          <rPr>
            <sz val="8"/>
            <color indexed="81"/>
            <rFont val="Tahoma"/>
            <family val="2"/>
          </rPr>
          <t>Project Description/Location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B4" authorId="0" shapeId="0">
      <text>
        <r>
          <rPr>
            <sz val="8"/>
            <color indexed="81"/>
            <rFont val="Tahoma"/>
            <family val="2"/>
          </rPr>
          <t xml:space="preserve">Roadway, Intersection, Bridge, etc.
</t>
        </r>
      </text>
    </comment>
    <comment ref="B5" authorId="0" shapeId="0">
      <text>
        <r>
          <rPr>
            <sz val="8"/>
            <color indexed="81"/>
            <rFont val="Tahoma"/>
            <family val="2"/>
          </rPr>
          <t>Project Length, with units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>C.O.H. Engineer assigned to project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Consultant Co. and contact person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 xml:space="preserve">Enter period of time that hourly rate schedule is in effect
</t>
        </r>
      </text>
    </comment>
    <comment ref="B27" authorId="0" shapeId="0">
      <text>
        <r>
          <rPr>
            <b/>
            <sz val="8"/>
            <color indexed="81"/>
            <rFont val="Tahoma"/>
            <family val="2"/>
          </rPr>
          <t>Enter Hourly Rates Below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Enter Assigned Personnel Preliminary/subject to change)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Gary Moore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7" authorId="0" shapeId="0">
      <text>
        <r>
          <rPr>
            <b/>
            <sz val="8"/>
            <color indexed="81"/>
            <rFont val="Tahoma"/>
            <family val="2"/>
          </rPr>
          <t>Enter other cost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City Employee</author>
  </authors>
  <commentList>
    <comment ref="C15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</text>
    </comment>
  </commentList>
</comments>
</file>

<file path=xl/comments4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City Employee</author>
  </authors>
  <commentList>
    <comment ref="C12" authorId="0" shapeId="0">
      <text>
        <r>
          <rPr>
            <b/>
            <sz val="8"/>
            <color indexed="81"/>
            <rFont val="Tahoma"/>
            <family val="2"/>
          </rPr>
          <t>Enter Estimated Principle Man-Days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</text>
    </comment>
  </commentList>
</comments>
</file>

<file path=xl/comments6.xml><?xml version="1.0" encoding="utf-8"?>
<comments xmlns="http://schemas.openxmlformats.org/spreadsheetml/2006/main">
  <authors>
    <author>Gary W. Moore</author>
  </authors>
  <commentList>
    <comment ref="A8" authorId="0" shapeId="0">
      <text>
        <r>
          <rPr>
            <b/>
            <sz val="12"/>
            <color indexed="81"/>
            <rFont val="Tahoma"/>
            <family val="2"/>
          </rPr>
          <t>Please do not use this form (Preliminary Plans) unless you have been instructed to do so and/or Preliminary Plans are listed in your scope of work.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Gary W. Moore</author>
    <author>City Employee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Please do not use this form (Preliminary Plans) unless you have been instructed to do so and/or Preliminary Plans are listed in your scope of work.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1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City Employee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Please do not use this form (Preliminary Plans) unless you have been instructed to do so and/or Preliminary Plans are listed in your scope of work.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Gary Moore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7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City Employee</author>
  </authors>
  <commentList>
    <comment ref="C12" authorId="0" shapeId="0">
      <text>
        <r>
          <rPr>
            <b/>
            <sz val="8"/>
            <color indexed="81"/>
            <rFont val="Tahoma"/>
            <family val="2"/>
          </rPr>
          <t>Enter Estimated Principle Man-Days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A116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IDENTIFY OTHER WORK</t>
        </r>
      </text>
    </comment>
    <comment ref="A117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IDENTIFY OTHER WORK</t>
        </r>
      </text>
    </comment>
    <comment ref="A118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IDENTIFY OTHER WORK</t>
        </r>
      </text>
    </comment>
  </commentList>
</comments>
</file>

<file path=xl/comments14.xml><?xml version="1.0" encoding="utf-8"?>
<comments xmlns="http://schemas.openxmlformats.org/spreadsheetml/2006/main">
  <authors>
    <author>City Employee</author>
  </authors>
  <commentList>
    <comment ref="C15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City Employee</author>
  </authors>
  <commentList>
    <comment ref="C15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City Employee</author>
  </authors>
  <commentList>
    <comment ref="C15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City Employee</author>
  </authors>
  <commentList>
    <comment ref="C15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Gary Moore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Enter type of printing/reproduction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Enter estimated cost of communication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Enter estimated cost of postage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City Employee</author>
  </authors>
  <commentList>
    <comment ref="C15" authorId="0" shapeId="0">
      <text>
        <r>
          <rPr>
            <b/>
            <sz val="8"/>
            <color indexed="81"/>
            <rFont val="Tahoma"/>
            <family val="2"/>
          </rPr>
          <t>Enter Estimated Clerical Man-Days</t>
        </r>
      </text>
    </comment>
  </commentList>
</comments>
</file>

<file path=xl/sharedStrings.xml><?xml version="1.0" encoding="utf-8"?>
<sst xmlns="http://schemas.openxmlformats.org/spreadsheetml/2006/main" count="1200" uniqueCount="414">
  <si>
    <t>Project No.</t>
  </si>
  <si>
    <t>Description</t>
  </si>
  <si>
    <t>PERSONNEL COST</t>
  </si>
  <si>
    <t xml:space="preserve"> </t>
  </si>
  <si>
    <t>Clerical</t>
  </si>
  <si>
    <t>Sub-Total</t>
  </si>
  <si>
    <t>SHEET TITLE</t>
  </si>
  <si>
    <t>ESTIMATED MAN-DAYS</t>
  </si>
  <si>
    <t>TOTAL</t>
  </si>
  <si>
    <t>TITLE SHEET</t>
  </si>
  <si>
    <t>INDEX SHEET</t>
  </si>
  <si>
    <t>PROJECT NOTE SHEET</t>
  </si>
  <si>
    <t>PLANS LEGEND</t>
  </si>
  <si>
    <t>TYPICAL SECTIONS</t>
  </si>
  <si>
    <t>Main Roadway</t>
  </si>
  <si>
    <t>Cross Roads</t>
  </si>
  <si>
    <t xml:space="preserve">Detour &amp; Misc. </t>
  </si>
  <si>
    <t>Ramps</t>
  </si>
  <si>
    <t>SUMMARY SHEET</t>
  </si>
  <si>
    <t xml:space="preserve">  </t>
  </si>
  <si>
    <t>Main Summary</t>
  </si>
  <si>
    <t>SUMMARY BOX SHEETS</t>
  </si>
  <si>
    <t>Roadway Pipe</t>
  </si>
  <si>
    <t>Guardrail</t>
  </si>
  <si>
    <t>Slope Paving (Under Bridges)</t>
  </si>
  <si>
    <t>Side Drain Pipe</t>
  </si>
  <si>
    <t>Signing</t>
  </si>
  <si>
    <t>Base &amp; Pavement</t>
  </si>
  <si>
    <t>Bridge</t>
  </si>
  <si>
    <t>Striping &amp; Pavement Markings</t>
  </si>
  <si>
    <t>Curb &amp; Gutter</t>
  </si>
  <si>
    <t>Bridge End Slabs</t>
  </si>
  <si>
    <t>Roadway Lighting</t>
  </si>
  <si>
    <t>Sidewalk</t>
  </si>
  <si>
    <t>Slope Paving (Ditches)</t>
  </si>
  <si>
    <t>Ditch Summary</t>
  </si>
  <si>
    <t>Concrete Safety Barrier</t>
  </si>
  <si>
    <t>Retaining Wall</t>
  </si>
  <si>
    <t>Misc. Boxes</t>
  </si>
  <si>
    <t>Erosion Control</t>
  </si>
  <si>
    <t>PLAN &amp; PROFILE</t>
  </si>
  <si>
    <t xml:space="preserve">Main Roadway </t>
  </si>
  <si>
    <t>Crossroads</t>
  </si>
  <si>
    <t>Detours</t>
  </si>
  <si>
    <t>Retaining Walls</t>
  </si>
  <si>
    <t>PAVING LAYOUT</t>
  </si>
  <si>
    <t>Intersections</t>
  </si>
  <si>
    <t>INTERCHANGES</t>
  </si>
  <si>
    <t>Geometrics</t>
  </si>
  <si>
    <t>Ramps Profiles</t>
  </si>
  <si>
    <t>Site Grading</t>
  </si>
  <si>
    <t>Cross Sections</t>
  </si>
  <si>
    <t>TRAFFIC CONTROL</t>
  </si>
  <si>
    <t>Sequence of Construction</t>
  </si>
  <si>
    <t>Summary &amp; notes</t>
  </si>
  <si>
    <t>Signing Layout</t>
  </si>
  <si>
    <t>Special Drawings</t>
  </si>
  <si>
    <t>SIGNALIZATION</t>
  </si>
  <si>
    <t>Special Details</t>
  </si>
  <si>
    <t>UTILITY SHEETS</t>
  </si>
  <si>
    <t>Utility Locations</t>
  </si>
  <si>
    <t>DRAINAGE SECTIONS</t>
  </si>
  <si>
    <t>Hydraulic Data Sheet</t>
  </si>
  <si>
    <t>LIGHTING</t>
  </si>
  <si>
    <t>Plan Layout</t>
  </si>
  <si>
    <t>EROSION CONTROL</t>
  </si>
  <si>
    <t>ROADWAY CROSS SECTIONS</t>
  </si>
  <si>
    <t>REVIEW COMMENTS</t>
  </si>
  <si>
    <t>30% Review</t>
  </si>
  <si>
    <t>Stormwater Permits</t>
  </si>
  <si>
    <t>SUB-TOTAL</t>
  </si>
  <si>
    <t>TOTALS</t>
  </si>
  <si>
    <t xml:space="preserve"> FIELD SURVEY</t>
  </si>
  <si>
    <t>PLS</t>
  </si>
  <si>
    <t>Man Crew</t>
  </si>
  <si>
    <t>Task A Totals</t>
  </si>
  <si>
    <t>Task B Totals</t>
  </si>
  <si>
    <t>Task C Totals</t>
  </si>
  <si>
    <t>Fee Proposal (Field Survey)</t>
  </si>
  <si>
    <t>Fee Proposal (Corridor Study)</t>
  </si>
  <si>
    <t>CORRIDOR STUDY</t>
  </si>
  <si>
    <t>Task A: Preliminary Corridor Investigation</t>
  </si>
  <si>
    <t>A-2  Prepare Corridor Base Maps, Identify Features &amp; Env. Sensitive Areas</t>
  </si>
  <si>
    <t>A-3  Consult With Various Agencies, Ascertain Their Requirements</t>
  </si>
  <si>
    <t>A-4  Develop General Design Criteria for Each Reasonable Alternate</t>
  </si>
  <si>
    <t>Task B: Alternative Upgrading Studies</t>
  </si>
  <si>
    <t>Task C: Engineering Analysis on Selected Alternative</t>
  </si>
  <si>
    <t>Earthwork Balancing</t>
  </si>
  <si>
    <t>Culvert Extension, New Culvert</t>
  </si>
  <si>
    <t>Bridge Culvert Extension, New Bridge Culvert</t>
  </si>
  <si>
    <t>Typical Section Sketches</t>
  </si>
  <si>
    <t>Cost Estimates</t>
  </si>
  <si>
    <t>Design Hearing</t>
  </si>
  <si>
    <t>Task A: Right-of-Way Map</t>
  </si>
  <si>
    <t>Task B: Tract Sketches</t>
  </si>
  <si>
    <t>Task C: Deeds</t>
  </si>
  <si>
    <t>Roadway</t>
  </si>
  <si>
    <t>Phase I</t>
  </si>
  <si>
    <t>1. Assemble and review all existing studies, plans and reports</t>
  </si>
  <si>
    <t>3. Perform conceptual traffic analysis for the design year</t>
  </si>
  <si>
    <t>4. Establish conceptual design alternates</t>
  </si>
  <si>
    <t>5. Develop typical sections</t>
  </si>
  <si>
    <t>6. Review/confirm location of grade separations</t>
  </si>
  <si>
    <t>7. Identify potential hazardous waste sites</t>
  </si>
  <si>
    <t>Phase I Totals</t>
  </si>
  <si>
    <t>Phase II</t>
  </si>
  <si>
    <t>1. Prepare preliminary design plans of selected alternates</t>
  </si>
  <si>
    <t>2. Make adjustments in main roadway profile to optimize its location</t>
  </si>
  <si>
    <t>3. Place existing and proposed major drainage facilities on layout</t>
  </si>
  <si>
    <t>6. Prepare cost estimate for each alternate</t>
  </si>
  <si>
    <t>8. Attend and present the preliminary plans at Public Involvement Meeting</t>
  </si>
  <si>
    <t>9. Analyze and resolve comments from Public Involvement Meeting</t>
  </si>
  <si>
    <t>Phase II Totals</t>
  </si>
  <si>
    <t>Phase III</t>
  </si>
  <si>
    <t>2. Perform access study by developing alternates to provide access</t>
  </si>
  <si>
    <t>3. Compare cost of providing access vs. cost of damages for loss of access</t>
  </si>
  <si>
    <t>4. Provide recommendations for providing access to each tract in a report</t>
  </si>
  <si>
    <t>Phase III Totals</t>
  </si>
  <si>
    <t>Phase IV</t>
  </si>
  <si>
    <t>Phase IV Totals</t>
  </si>
  <si>
    <t>1. Prepare preliminary span layouts (TS&amp;L) plans for all required bridges</t>
  </si>
  <si>
    <t xml:space="preserve">2. Furnish preliminary cost estimates of each alternative bridge </t>
  </si>
  <si>
    <t>8. Coordinate with railroad, utility and other companies as needed</t>
  </si>
  <si>
    <t>1. Make necessary revisions/complete preliminary design plans</t>
  </si>
  <si>
    <t>3. Make appropriate revisions to cost estimate</t>
  </si>
  <si>
    <t>5. Attend Design Hearing</t>
  </si>
  <si>
    <t>6. Analyze and resolve comments from Design Hearing</t>
  </si>
  <si>
    <t>7. Provide narrative of sequence of construction concept</t>
  </si>
  <si>
    <t>8. Provide conceptual signing plans</t>
  </si>
  <si>
    <t>GRAND TOTAL OF FEE PROPOSAL</t>
  </si>
  <si>
    <t>(This information will be copied to the other sheets automatically.)</t>
  </si>
  <si>
    <t>INSTRUCTIONS</t>
  </si>
  <si>
    <t>Scope of Work</t>
  </si>
  <si>
    <t>Corridor Study</t>
  </si>
  <si>
    <t>Field Surveys</t>
  </si>
  <si>
    <t>Right-of-Way Map, Tract Sketches and Deeds</t>
  </si>
  <si>
    <t xml:space="preserve"> ROW Map, Tract Sketches and Deeds</t>
  </si>
  <si>
    <t>GRAND TOTAL FEE</t>
  </si>
  <si>
    <t>Project Length</t>
  </si>
  <si>
    <t>Subconsultant Administration Expense (5%)</t>
  </si>
  <si>
    <t>Estimated number of takings=</t>
  </si>
  <si>
    <t>Classification</t>
  </si>
  <si>
    <t>LABOR RATES</t>
  </si>
  <si>
    <t>the name of your firm and all applicable rates on the GRAND TOTAL FEE sheet.</t>
  </si>
  <si>
    <t>Date of Research</t>
  </si>
  <si>
    <t>Parcel Tax ID #</t>
  </si>
  <si>
    <t># of Takings</t>
  </si>
  <si>
    <t>Total Takings:</t>
  </si>
  <si>
    <t>Supporting Documentation for ROW Fee Proposal</t>
  </si>
  <si>
    <t xml:space="preserve">Preliminary Bridge Layout </t>
  </si>
  <si>
    <t xml:space="preserve">Index, Notes, Quantities, &amp; Required </t>
  </si>
  <si>
    <t xml:space="preserve">Bridge General Plan &amp; Elevation </t>
  </si>
  <si>
    <t xml:space="preserve">SUBTOTAL </t>
  </si>
  <si>
    <t>BRIDGE SUPERSTRUCTURE DESIGN &amp; DETAIL</t>
  </si>
  <si>
    <t>Span Details</t>
  </si>
  <si>
    <t xml:space="preserve">Girder Details  </t>
  </si>
  <si>
    <t>Bearings, Diaphragms, Miscellaneous Details</t>
  </si>
  <si>
    <t xml:space="preserve">    SUBTOTAL per SPAN</t>
  </si>
  <si>
    <t xml:space="preserve">Will bridge be in vertical curve or superelevation/transition? </t>
  </si>
  <si>
    <t>Enter "y" for yes, enter "n" for no</t>
  </si>
  <si>
    <t>BRIDGE SUBSTRUCTURE DESIGN &amp; DETAIL</t>
  </si>
  <si>
    <t xml:space="preserve"> Abutment Details</t>
  </si>
  <si>
    <t>Number of individual abutments requiring design and detail</t>
  </si>
  <si>
    <t>Bent Details</t>
  </si>
  <si>
    <t>Number of individual bents requiring design and detail</t>
  </si>
  <si>
    <t>SHOP DRAWING REVIEW</t>
  </si>
  <si>
    <t>Prestressed Girders</t>
  </si>
  <si>
    <t>Bridge Plans</t>
  </si>
  <si>
    <t>Roadway Plans</t>
  </si>
  <si>
    <t>You may have to revise these spreadsheets to match your specific scope of work.</t>
  </si>
  <si>
    <t>SUB-CONSULTANTS (attach man-day &amp; fee FROM each sub-consultant; show total fee for each here)</t>
  </si>
  <si>
    <t>Signal Layout (1 per site)</t>
  </si>
  <si>
    <t>Traffic Analysis</t>
  </si>
  <si>
    <t>Traffic Counts (1 per site)</t>
  </si>
  <si>
    <t>Signal Warrant Analysis (1 per site)</t>
  </si>
  <si>
    <t>Preliminary Roadway Plans</t>
  </si>
  <si>
    <t>Preliminary Bridge Plans</t>
  </si>
  <si>
    <t>Fee Proposal (Preliminary Roadway Plans)</t>
  </si>
  <si>
    <t>Fee Proposal (Preliminary Bridge Plans)</t>
  </si>
  <si>
    <t>PRELIMINARY ROADWAY &amp; BRIDGE PLANS</t>
  </si>
  <si>
    <t>PRELIMINARY PLANS TOTALS</t>
  </si>
  <si>
    <t>Fee Proposal (Roadway Plans)</t>
  </si>
  <si>
    <t>ROADWAY PLANS</t>
  </si>
  <si>
    <t>PRELIMINARY ROADWAY TOTALS</t>
  </si>
  <si>
    <t>PRELIMINARY BRIDGE TOTALS</t>
  </si>
  <si>
    <t>Out-of-pocket Expenses (Roadway Plans)</t>
  </si>
  <si>
    <t>Total</t>
  </si>
  <si>
    <t># of Sets</t>
  </si>
  <si>
    <t>Total Sheets</t>
  </si>
  <si>
    <t>Cost/Sheet</t>
  </si>
  <si>
    <t>Type of printing/reproduction</t>
  </si>
  <si>
    <t>Total Printing/Reproduction Cost</t>
  </si>
  <si>
    <t>Communication Cost (telephone, fax, etc.)</t>
  </si>
  <si>
    <t>Postage Cost (overnight, stamps, etc.)</t>
  </si>
  <si>
    <t>Comments:</t>
  </si>
  <si>
    <t>PRINTING / REPRODUCTION COST</t>
  </si>
  <si>
    <t xml:space="preserve">      Total Out-of-pocket Expenses</t>
  </si>
  <si>
    <t>Other (provide description on next line)</t>
  </si>
  <si>
    <t>Out-of-pocket Expenses (Corridor Study)</t>
  </si>
  <si>
    <t>Out-of-pocket Expenses (Field Survey)</t>
  </si>
  <si>
    <t>Out-of-pocket Expenses (Preliminary Roadway Plans)</t>
  </si>
  <si>
    <t>Out-of-pocket Expenses (Preliminary Bridge Plans)</t>
  </si>
  <si>
    <t>Fee Proposal (ROW Map, Tract Sketches &amp; Deeds)</t>
  </si>
  <si>
    <t>Out-of-pocket Expenses (ROW Map, Tract Sketches &amp; Deeds)</t>
  </si>
  <si>
    <t>Out-of-pocket Expenses (Bridge Plans)</t>
  </si>
  <si>
    <t>1)</t>
  </si>
  <si>
    <t>2)</t>
  </si>
  <si>
    <t>3)</t>
  </si>
  <si>
    <t>result in delays.</t>
  </si>
  <si>
    <t>Please remember to submit man-day and fee proposals for any and all subconsultants.  Failure to do so will</t>
  </si>
  <si>
    <t>4)</t>
  </si>
  <si>
    <t>or the scope of work for your project contains preliminary plans.</t>
  </si>
  <si>
    <t>5)</t>
  </si>
  <si>
    <t>You must use the out-of-pocket expense sheet(s) included in this set of spreadsheets.</t>
  </si>
  <si>
    <t>6)</t>
  </si>
  <si>
    <t>Do not submit a proposal for preliminary plans unless you are specifically requested to do so</t>
  </si>
  <si>
    <t>Survey Crew</t>
  </si>
  <si>
    <t>TOTALS - Total # Shts</t>
  </si>
  <si>
    <t xml:space="preserve">Mileage reimbursement </t>
  </si>
  <si>
    <t>per mile</t>
  </si>
  <si>
    <t>as of 01-01-06</t>
  </si>
  <si>
    <t>Design Engineer</t>
  </si>
  <si>
    <t>Hourly Rate</t>
  </si>
  <si>
    <t>A-1  Obtain &amp; Study Maps</t>
  </si>
  <si>
    <t>B-2  Develop Cost Estimates</t>
  </si>
  <si>
    <t>B-3  Conduct Environmental Studies</t>
  </si>
  <si>
    <t xml:space="preserve">B-5  Review Feasible Alternates </t>
  </si>
  <si>
    <t xml:space="preserve">Task </t>
  </si>
  <si>
    <t>Contact Property Owners</t>
  </si>
  <si>
    <t>Perform Basic Control Survey</t>
  </si>
  <si>
    <t>Obtain Topographic Data</t>
  </si>
  <si>
    <t>Define Drainage Areas/Prepare Schematic Drainage Map</t>
  </si>
  <si>
    <t>Identify/Locate Utilities</t>
  </si>
  <si>
    <t>Tie to Required Property Corners</t>
  </si>
  <si>
    <t>Obtain Copies of Latest Deeds</t>
  </si>
  <si>
    <t>Set &amp; Reference PIs, PCs, POTs, POCs, &amp; other critical points</t>
  </si>
  <si>
    <t>Prepare Detailed Topographical/Field Map</t>
  </si>
  <si>
    <t>2. Develop design criteria for all roadways and submit to C.O.H.</t>
  </si>
  <si>
    <t>4. Submit ROW and utility cost estimates</t>
  </si>
  <si>
    <t>5. Prepare and submit traffic analysis report</t>
  </si>
  <si>
    <t>7. Present preliminary design plans to C.O.H. for review</t>
  </si>
  <si>
    <t>9. Meet with C.O.H. to determine alternates to be carried forward</t>
  </si>
  <si>
    <t>10. Meet with C.O.H. to determine design to be carried forward</t>
  </si>
  <si>
    <t>1. Provide C.O.H. with 3 sets of plans for the entire project</t>
  </si>
  <si>
    <t>2. Submit locations of haz. mat. sites &amp; UST's to the C.O.H.</t>
  </si>
  <si>
    <t>4. Present preliminary plans to C.O.H. for review</t>
  </si>
  <si>
    <t>9. Present preliminary design plans and recommendations to C.O.H.</t>
  </si>
  <si>
    <t>10. Furnish deliverables to C.O.H. at completion of project</t>
  </si>
  <si>
    <t>Task D: Right-of-Way/Acquired Parcel Staking</t>
  </si>
  <si>
    <t>NO OF SHEETS</t>
  </si>
  <si>
    <t>STRIPING &amp; SIGNING</t>
  </si>
  <si>
    <t>Erosion Control Layout</t>
  </si>
  <si>
    <t>60% Review</t>
  </si>
  <si>
    <t>90% Review</t>
  </si>
  <si>
    <t>Erosion Control Details</t>
  </si>
  <si>
    <t>GENERAL</t>
  </si>
  <si>
    <t xml:space="preserve">DAYS/ SHEET </t>
  </si>
  <si>
    <t>BRIDGE PLANS</t>
  </si>
  <si>
    <t>Fee Proposal (Bridge Plans)</t>
  </si>
  <si>
    <r>
      <t>Complexity Effort</t>
    </r>
    <r>
      <rPr>
        <sz val="10"/>
        <rFont val="Arial"/>
        <family val="2"/>
      </rPr>
      <t xml:space="preserve"> - (entered as mandays) additional  effort required</t>
    </r>
  </si>
  <si>
    <t>due to complexity of design (skew, horiz. and vertical curve)</t>
  </si>
  <si>
    <t>Assigned Personnel</t>
  </si>
  <si>
    <t>Effective Time Period</t>
  </si>
  <si>
    <t>Engineering Consultant</t>
  </si>
  <si>
    <t xml:space="preserve"> Project No.</t>
  </si>
  <si>
    <t xml:space="preserve"> Project Length</t>
  </si>
  <si>
    <t>cells need to be filled in</t>
  </si>
  <si>
    <t>Green</t>
  </si>
  <si>
    <t>Yellow</t>
  </si>
  <si>
    <t>DRAINAGE PLANS</t>
  </si>
  <si>
    <t>Plan &amp; Profile</t>
  </si>
  <si>
    <t>Traffic Control</t>
  </si>
  <si>
    <t>CROSS SECTIONS</t>
  </si>
  <si>
    <t>DRAINAGE REPORT</t>
  </si>
  <si>
    <t>Drainage Map</t>
  </si>
  <si>
    <t>DETAILS</t>
  </si>
  <si>
    <t>Detail Sheets</t>
  </si>
  <si>
    <t>Fee Proposal (Drainage Plans)</t>
  </si>
  <si>
    <t>Out-of-pocket Expenses (Drainage Plans)</t>
  </si>
  <si>
    <t>Drainage Plans</t>
  </si>
  <si>
    <t>SANITARY PLANS</t>
  </si>
  <si>
    <t>Fee Proposal (Sanitary Plans)</t>
  </si>
  <si>
    <t>Out-of-pocket Expenses (Sanitary Plans)</t>
  </si>
  <si>
    <t>Man-days</t>
  </si>
  <si>
    <t>Daily Rate @ 8hrs/day</t>
  </si>
  <si>
    <t>C.O.H. Project Engineer</t>
  </si>
  <si>
    <t>Based on a</t>
  </si>
  <si>
    <t>Notes</t>
  </si>
  <si>
    <t>B-1  Develop &amp; Study Preliminary Alternate Designs to Determine Feasibility</t>
  </si>
  <si>
    <t>B-4  Prepare Information for &amp; Attend Public Inv. Meeting/Analyze Comments</t>
  </si>
  <si>
    <t>C-1  Refine Selected Alternate &amp; Prepare Layout Map &amp; Profile/Study Report</t>
  </si>
  <si>
    <t>Note: A "Taking" is any separate piece of property acquired by the C.O.H. This includes parcels, drainage easements, construction easements, etc.</t>
  </si>
  <si>
    <t>SUBTOTAL per ABUTMENT</t>
  </si>
  <si>
    <t>SUBTOTAL per BENT</t>
  </si>
  <si>
    <t>Engineer Tech. / CADD</t>
  </si>
  <si>
    <t>Cost per Sheet</t>
  </si>
  <si>
    <t>Sheets per Set</t>
  </si>
  <si>
    <t># OF SHEETS</t>
  </si>
  <si>
    <t>Project Engineer</t>
  </si>
  <si>
    <t>No. of individual spans/girders requiring design and detail</t>
  </si>
  <si>
    <t>Incremental (1/10 point) Elevations (when req'd)</t>
  </si>
  <si>
    <t>Project Name</t>
  </si>
  <si>
    <t xml:space="preserve"> Project Name</t>
  </si>
  <si>
    <t>Drainage Profiles (with Hydraulic Grade Lines)</t>
  </si>
  <si>
    <t>Total Out-of-pocket Expenses</t>
  </si>
  <si>
    <t>________________________________</t>
  </si>
  <si>
    <t>Position/Title</t>
  </si>
  <si>
    <t>Signed</t>
  </si>
  <si>
    <r>
      <t>Date</t>
    </r>
    <r>
      <rPr>
        <sz val="12"/>
        <rFont val="Times New Roman"/>
        <family val="1"/>
      </rPr>
      <t xml:space="preserve">  </t>
    </r>
  </si>
  <si>
    <t>Out-of-pocket Expenses</t>
  </si>
  <si>
    <t>Labor Cost</t>
  </si>
  <si>
    <t>Fee</t>
  </si>
  <si>
    <t>TOTAL LABOR</t>
  </si>
  <si>
    <t xml:space="preserve"> ESTIMATED MAN-DAYS</t>
  </si>
  <si>
    <t>TOTAL MAN-DAYS</t>
  </si>
  <si>
    <t>Enter the project number, description, project name, scope of work, project length,</t>
  </si>
  <si>
    <t>% principle of total</t>
  </si>
  <si>
    <t>are calculated and locked cells and can not be changed</t>
  </si>
  <si>
    <t>Signing, Striping &amp; Pavement Markers Layout</t>
  </si>
  <si>
    <t>Drainage Report</t>
  </si>
  <si>
    <t>Pipe&amp;Culvert X-Sect./Profiles</t>
  </si>
  <si>
    <t>Utility Sheets</t>
  </si>
  <si>
    <t>Enviromental</t>
  </si>
  <si>
    <t>Field Reconnaissance</t>
  </si>
  <si>
    <t>Data Review</t>
  </si>
  <si>
    <t>Report Preperation</t>
  </si>
  <si>
    <t>Report Review</t>
  </si>
  <si>
    <t>Drawings</t>
  </si>
  <si>
    <t>Final Report</t>
  </si>
  <si>
    <t>Out-of-pocket Expenses (Enviromental)</t>
  </si>
  <si>
    <t>7)</t>
  </si>
  <si>
    <t>Pump Station</t>
  </si>
  <si>
    <t>Site Plan</t>
  </si>
  <si>
    <t>Elevations</t>
  </si>
  <si>
    <t>Mechanical Plan</t>
  </si>
  <si>
    <t>Mechanical Sections</t>
  </si>
  <si>
    <t>Electrical Plan</t>
  </si>
  <si>
    <t>Standard Detail Sheets</t>
  </si>
  <si>
    <t>Sanitary Sewer Plans</t>
  </si>
  <si>
    <t>PIPE SIZING CALC./REPORT</t>
  </si>
  <si>
    <t>Drainage Basin Map</t>
  </si>
  <si>
    <t>Hydraulic Data Spreadsheet</t>
  </si>
  <si>
    <t>Gravity Sewer Plan &amp; Profile</t>
  </si>
  <si>
    <t>Force Main Plan &amp; Profile</t>
  </si>
  <si>
    <t>8)</t>
  </si>
  <si>
    <t>9)</t>
  </si>
  <si>
    <t>10)</t>
  </si>
  <si>
    <t>ManDay/Fee Estimates shall be submitted for each subconsultant.</t>
  </si>
  <si>
    <t>REVIEW MEETINGS</t>
  </si>
  <si>
    <t>Design Criteria/Kickoff</t>
  </si>
  <si>
    <t>Environmental</t>
  </si>
  <si>
    <t>Environmental Scientist</t>
  </si>
  <si>
    <t>Corridor (Fee)'!Print_Area</t>
  </si>
  <si>
    <t>Survey(Fee)'!Print_Area</t>
  </si>
  <si>
    <t>Preliminary Roadway Plans(Fee)'!Print_Area</t>
  </si>
  <si>
    <t>Preliminary Bridge Plans(Fee)'!Print_Area</t>
  </si>
  <si>
    <t>ROW(Fee)'!Print_Area</t>
  </si>
  <si>
    <t>Roadway Plans (Fee)'!Print_Area</t>
  </si>
  <si>
    <t>Bridge Plans (Fee)'!Print_Area</t>
  </si>
  <si>
    <t>Drainage Plans (Fee)'!Print_Area</t>
  </si>
  <si>
    <t>Sanitary Plans (Fee)'!Print_Area</t>
  </si>
  <si>
    <t>Enviromental (Fee)'!Print_Area</t>
  </si>
  <si>
    <t>Hyperlink to detail sheet</t>
  </si>
  <si>
    <t>Corridor (Expense)'!Print_Area</t>
  </si>
  <si>
    <t>Survey (Expense)'!Print_Area</t>
  </si>
  <si>
    <t>Prelim. Bridge (Expense)'!Print_Area</t>
  </si>
  <si>
    <t>Prelim. Roadway (Expense)'!Print_Area</t>
  </si>
  <si>
    <t>ROW (Expense)'!A1</t>
  </si>
  <si>
    <t>Roadway (Expense)'!A1</t>
  </si>
  <si>
    <t>Bridge (Expense)'!Print_Area</t>
  </si>
  <si>
    <t>Drainage Plans (Expense)'!Print_Area</t>
  </si>
  <si>
    <t>Sanitary Plans (Expense)'!A1</t>
  </si>
  <si>
    <t>Enviromental (Expense)'!A1</t>
  </si>
  <si>
    <t>Additional items may be added under the appropriate headings in Green cells with the permission of COH.  This spreadsheet is password protected.</t>
  </si>
  <si>
    <t>COH DESIGN FEE PROPOSAL TEMPLATE</t>
  </si>
  <si>
    <t>REVISION DATE</t>
  </si>
  <si>
    <t>BY</t>
  </si>
  <si>
    <t>DESCRIPTION</t>
  </si>
  <si>
    <t>REVISION</t>
  </si>
  <si>
    <t>R0</t>
  </si>
  <si>
    <t>RLA</t>
  </si>
  <si>
    <t xml:space="preserve">Created Revision Log </t>
  </si>
  <si>
    <t>If you can read this after removing protections it should be an official version</t>
  </si>
  <si>
    <t>Engineering Department</t>
  </si>
  <si>
    <t>A 8.5" x 11" location map shall be submitted with each proposal unless otherwise approved.</t>
  </si>
  <si>
    <r>
      <t xml:space="preserve">At the top of this screen, go to the </t>
    </r>
    <r>
      <rPr>
        <b/>
        <sz val="12"/>
        <rFont val="Arial"/>
        <family val="2"/>
      </rPr>
      <t>Microsoft Office Button</t>
    </r>
    <r>
      <rPr>
        <sz val="12"/>
        <rFont val="Arial"/>
        <family val="2"/>
      </rPr>
      <t>.</t>
    </r>
  </si>
  <si>
    <r>
      <t xml:space="preserve">Click </t>
    </r>
    <r>
      <rPr>
        <b/>
        <sz val="12"/>
        <rFont val="Arial"/>
        <family val="2"/>
      </rPr>
      <t xml:space="preserve">Excel Options </t>
    </r>
    <r>
      <rPr>
        <sz val="12"/>
        <rFont val="Arial"/>
        <family val="2"/>
      </rPr>
      <t xml:space="preserve">at the bottom of the window and then click </t>
    </r>
    <r>
      <rPr>
        <b/>
        <sz val="12"/>
        <rFont val="Arial"/>
        <family val="2"/>
      </rPr>
      <t xml:space="preserve">Advanced </t>
    </r>
    <r>
      <rPr>
        <sz val="12"/>
        <rFont val="Arial"/>
        <family val="2"/>
      </rPr>
      <t>category.</t>
    </r>
  </si>
  <si>
    <t>This will eliminate any problems due to round off.</t>
  </si>
  <si>
    <r>
      <t xml:space="preserve">In the </t>
    </r>
    <r>
      <rPr>
        <b/>
        <sz val="12"/>
        <rFont val="Arial"/>
        <family val="2"/>
      </rPr>
      <t xml:space="preserve">when calculating this workbook section, </t>
    </r>
    <r>
      <rPr>
        <sz val="12"/>
        <rFont val="Arial"/>
        <family val="2"/>
      </rPr>
      <t xml:space="preserve">make certain that "Set precision as displayed" is checked.  </t>
    </r>
  </si>
  <si>
    <t>Submit hard copies of the sheets used and an electronic version.</t>
  </si>
  <si>
    <t>R1</t>
  </si>
  <si>
    <t>Monday, April 4, 2011</t>
  </si>
  <si>
    <t>Revised Instruction sheet; added hyperlinks.</t>
  </si>
  <si>
    <t>GRAND TOTAL FEE'!A1</t>
  </si>
  <si>
    <t>R2</t>
  </si>
  <si>
    <t xml:space="preserve">Removed subtotal from Grand Total Fee tab </t>
  </si>
  <si>
    <t>R3</t>
  </si>
  <si>
    <t>Added COH Logo</t>
  </si>
  <si>
    <t>R4</t>
  </si>
  <si>
    <t>Unlocked cells A116 - A118 on tab "Roadway Plans (Man-days)</t>
  </si>
  <si>
    <t>Details</t>
  </si>
  <si>
    <t>30% Submittal</t>
  </si>
  <si>
    <t>60% Submittal</t>
  </si>
  <si>
    <t>90% Submittal</t>
  </si>
  <si>
    <t>100% Submittal</t>
  </si>
  <si>
    <t>Bid Documents</t>
  </si>
  <si>
    <t>Construction Documents</t>
  </si>
  <si>
    <t>Roundabout</t>
  </si>
  <si>
    <t>Roundabout Analysis</t>
  </si>
  <si>
    <t>Attend Pre-bid and pre-construction conference)</t>
  </si>
  <si>
    <t>Weekly Conference Calls</t>
  </si>
  <si>
    <t>Roundabout Grading</t>
  </si>
  <si>
    <t>Site Visits</t>
  </si>
  <si>
    <r>
      <t>Please contact Kathy Martin at kathy.martin@huntsvilleal.gov</t>
    </r>
    <r>
      <rPr>
        <sz val="10"/>
        <rFont val="Arial"/>
        <family val="2"/>
      </rPr>
      <t xml:space="preserve"> or 256-427-5300 with any questions or problems.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</si>
</sst>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0"/>
    <numFmt numFmtId="167" formatCode="[$-F800]dddd\,\ mmmm\ dd\,\ yyyy"/>
  </numFmts>
  <fonts count="3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8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i/>
      <u/>
      <sz val="26"/>
      <name val="Calibri"/>
      <family val="2"/>
      <scheme val="minor"/>
    </font>
    <font>
      <i/>
      <u/>
      <sz val="26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0000"/>
      <name val="Arial"/>
      <family val="2"/>
    </font>
    <font>
      <sz val="12"/>
      <color rgb="FF454545"/>
      <name val="Arial"/>
      <family val="2"/>
    </font>
    <font>
      <u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darkDown"/>
    </fill>
    <fill>
      <patternFill patternType="darkDown">
        <bgColor indexed="9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8"/>
      </patternFill>
    </fill>
    <fill>
      <patternFill patternType="solid">
        <fgColor indexed="42"/>
        <bgColor indexed="9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1" fillId="0" borderId="1" applyNumberFormat="0" applyFont="0" applyFill="0" applyAlignment="0" applyProtection="0"/>
  </cellStyleXfs>
  <cellXfs count="646">
    <xf numFmtId="0" fontId="0" fillId="0" borderId="0" xfId="0"/>
    <xf numFmtId="0" fontId="0" fillId="0" borderId="2" xfId="0" applyBorder="1" applyProtection="1">
      <protection locked="0"/>
    </xf>
    <xf numFmtId="0" fontId="0" fillId="2" borderId="3" xfId="0" applyFill="1" applyBorder="1"/>
    <xf numFmtId="2" fontId="0" fillId="3" borderId="4" xfId="0" applyNumberFormat="1" applyFill="1" applyBorder="1" applyProtection="1"/>
    <xf numFmtId="44" fontId="1" fillId="3" borderId="4" xfId="2" applyFill="1" applyBorder="1" applyProtection="1"/>
    <xf numFmtId="0" fontId="0" fillId="0" borderId="5" xfId="0" applyBorder="1"/>
    <xf numFmtId="2" fontId="0" fillId="4" borderId="4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/>
    <xf numFmtId="44" fontId="1" fillId="4" borderId="4" xfId="2" applyFill="1" applyBorder="1" applyProtection="1">
      <protection locked="0"/>
    </xf>
    <xf numFmtId="44" fontId="4" fillId="3" borderId="4" xfId="2" applyFont="1" applyFill="1" applyBorder="1" applyProtection="1"/>
    <xf numFmtId="0" fontId="4" fillId="0" borderId="2" xfId="0" applyFont="1" applyBorder="1"/>
    <xf numFmtId="0" fontId="4" fillId="2" borderId="6" xfId="0" applyFont="1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6" xfId="0" applyBorder="1" applyProtection="1">
      <protection locked="0"/>
    </xf>
    <xf numFmtId="44" fontId="1" fillId="4" borderId="8" xfId="2" applyFill="1" applyBorder="1" applyProtection="1">
      <protection locked="0"/>
    </xf>
    <xf numFmtId="0" fontId="0" fillId="0" borderId="9" xfId="0" applyBorder="1"/>
    <xf numFmtId="0" fontId="4" fillId="0" borderId="0" xfId="0" applyFont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4" fillId="0" borderId="6" xfId="0" applyFont="1" applyBorder="1"/>
    <xf numFmtId="2" fontId="0" fillId="3" borderId="6" xfId="0" applyNumberFormat="1" applyFill="1" applyBorder="1"/>
    <xf numFmtId="2" fontId="0" fillId="3" borderId="4" xfId="0" applyNumberFormat="1" applyFill="1" applyBorder="1"/>
    <xf numFmtId="0" fontId="4" fillId="2" borderId="2" xfId="0" applyFont="1" applyFill="1" applyBorder="1"/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/>
    <xf numFmtId="0" fontId="0" fillId="2" borderId="2" xfId="0" applyFill="1" applyBorder="1" applyProtection="1">
      <protection locked="0"/>
    </xf>
    <xf numFmtId="0" fontId="0" fillId="2" borderId="6" xfId="0" applyFill="1" applyBorder="1"/>
    <xf numFmtId="2" fontId="4" fillId="3" borderId="4" xfId="0" applyNumberFormat="1" applyFont="1" applyFill="1" applyBorder="1"/>
    <xf numFmtId="0" fontId="0" fillId="0" borderId="0" xfId="0" applyBorder="1"/>
    <xf numFmtId="0" fontId="3" fillId="4" borderId="2" xfId="0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/>
    <xf numFmtId="2" fontId="0" fillId="2" borderId="9" xfId="0" applyNumberFormat="1" applyFill="1" applyBorder="1" applyProtection="1"/>
    <xf numFmtId="2" fontId="0" fillId="2" borderId="9" xfId="0" applyNumberFormat="1" applyFill="1" applyBorder="1"/>
    <xf numFmtId="2" fontId="4" fillId="3" borderId="6" xfId="0" applyNumberFormat="1" applyFont="1" applyFill="1" applyBorder="1" applyProtection="1"/>
    <xf numFmtId="2" fontId="0" fillId="2" borderId="12" xfId="0" applyNumberFormat="1" applyFill="1" applyBorder="1" applyProtection="1"/>
    <xf numFmtId="2" fontId="0" fillId="2" borderId="13" xfId="0" applyNumberFormat="1" applyFill="1" applyBorder="1" applyProtection="1"/>
    <xf numFmtId="2" fontId="4" fillId="3" borderId="4" xfId="0" applyNumberFormat="1" applyFont="1" applyFill="1" applyBorder="1" applyProtection="1"/>
    <xf numFmtId="2" fontId="0" fillId="2" borderId="6" xfId="0" applyNumberFormat="1" applyFill="1" applyBorder="1" applyProtection="1"/>
    <xf numFmtId="2" fontId="0" fillId="2" borderId="2" xfId="0" applyNumberFormat="1" applyFill="1" applyBorder="1" applyProtection="1"/>
    <xf numFmtId="0" fontId="0" fillId="0" borderId="14" xfId="0" applyBorder="1"/>
    <xf numFmtId="0" fontId="0" fillId="2" borderId="0" xfId="0" applyFill="1" applyBorder="1"/>
    <xf numFmtId="2" fontId="0" fillId="5" borderId="6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2" fontId="0" fillId="3" borderId="2" xfId="0" applyNumberFormat="1" applyFill="1" applyBorder="1"/>
    <xf numFmtId="2" fontId="0" fillId="5" borderId="3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2" borderId="18" xfId="0" applyNumberFormat="1" applyFill="1" applyBorder="1" applyProtection="1"/>
    <xf numFmtId="2" fontId="0" fillId="2" borderId="17" xfId="0" applyNumberFormat="1" applyFill="1" applyBorder="1" applyProtection="1"/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0" xfId="0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0" borderId="0" xfId="9" applyAlignment="1"/>
    <xf numFmtId="0" fontId="1" fillId="0" borderId="0" xfId="9" applyAlignment="1">
      <alignment horizontal="center"/>
    </xf>
    <xf numFmtId="0" fontId="21" fillId="0" borderId="0" xfId="0" applyFont="1"/>
    <xf numFmtId="0" fontId="2" fillId="0" borderId="9" xfId="0" applyFont="1" applyBorder="1" applyAlignment="1"/>
    <xf numFmtId="0" fontId="2" fillId="0" borderId="18" xfId="0" applyFont="1" applyBorder="1" applyAlignment="1"/>
    <xf numFmtId="0" fontId="2" fillId="0" borderId="9" xfId="0" applyFont="1" applyBorder="1" applyAlignment="1">
      <alignment horizontal="left"/>
    </xf>
    <xf numFmtId="0" fontId="0" fillId="4" borderId="4" xfId="0" applyFill="1" applyBorder="1" applyAlignment="1" applyProtection="1">
      <alignment horizontal="center"/>
      <protection locked="0"/>
    </xf>
    <xf numFmtId="44" fontId="4" fillId="4" borderId="4" xfId="2" applyFont="1" applyFill="1" applyBorder="1" applyProtection="1">
      <protection locked="0"/>
    </xf>
    <xf numFmtId="0" fontId="8" fillId="0" borderId="0" xfId="0" applyFont="1" applyFill="1"/>
    <xf numFmtId="0" fontId="0" fillId="0" borderId="0" xfId="0" applyFill="1"/>
    <xf numFmtId="0" fontId="4" fillId="0" borderId="0" xfId="0" applyFont="1" applyFill="1"/>
    <xf numFmtId="0" fontId="12" fillId="0" borderId="0" xfId="0" applyFont="1" applyFill="1"/>
    <xf numFmtId="166" fontId="24" fillId="0" borderId="0" xfId="0" applyNumberFormat="1" applyFont="1"/>
    <xf numFmtId="2" fontId="0" fillId="4" borderId="1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0" xfId="0" applyFont="1"/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wrapText="1"/>
    </xf>
    <xf numFmtId="2" fontId="0" fillId="2" borderId="7" xfId="0" applyNumberFormat="1" applyFill="1" applyBorder="1"/>
    <xf numFmtId="0" fontId="0" fillId="2" borderId="18" xfId="0" applyFill="1" applyBorder="1"/>
    <xf numFmtId="2" fontId="0" fillId="0" borderId="2" xfId="0" applyNumberFormat="1" applyFill="1" applyBorder="1" applyProtection="1">
      <protection locked="0"/>
    </xf>
    <xf numFmtId="2" fontId="0" fillId="0" borderId="2" xfId="0" applyNumberFormat="1" applyFill="1" applyBorder="1"/>
    <xf numFmtId="0" fontId="4" fillId="0" borderId="6" xfId="0" applyFont="1" applyFill="1" applyBorder="1"/>
    <xf numFmtId="0" fontId="0" fillId="0" borderId="2" xfId="0" applyFill="1" applyBorder="1"/>
    <xf numFmtId="0" fontId="0" fillId="0" borderId="0" xfId="0" applyFill="1" applyBorder="1"/>
    <xf numFmtId="2" fontId="0" fillId="0" borderId="7" xfId="0" applyNumberFormat="1" applyFill="1" applyBorder="1"/>
    <xf numFmtId="2" fontId="4" fillId="3" borderId="11" xfId="0" applyNumberFormat="1" applyFont="1" applyFill="1" applyBorder="1"/>
    <xf numFmtId="2" fontId="0" fillId="5" borderId="18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1" fillId="0" borderId="0" xfId="9" applyBorder="1" applyAlignment="1"/>
    <xf numFmtId="0" fontId="16" fillId="0" borderId="0" xfId="9" applyFont="1" applyBorder="1" applyAlignment="1"/>
    <xf numFmtId="0" fontId="1" fillId="4" borderId="4" xfId="9" applyFill="1" applyBorder="1" applyAlignment="1" applyProtection="1">
      <alignment horizontal="center"/>
      <protection locked="0"/>
    </xf>
    <xf numFmtId="0" fontId="1" fillId="7" borderId="4" xfId="9" applyFill="1" applyBorder="1" applyAlignment="1" applyProtection="1">
      <alignment horizontal="center"/>
      <protection locked="0"/>
    </xf>
    <xf numFmtId="0" fontId="1" fillId="7" borderId="4" xfId="9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/>
    <xf numFmtId="0" fontId="2" fillId="0" borderId="19" xfId="0" applyFont="1" applyBorder="1" applyAlignment="1">
      <alignment horizontal="right"/>
    </xf>
    <xf numFmtId="2" fontId="0" fillId="3" borderId="2" xfId="0" applyNumberFormat="1" applyFill="1" applyBorder="1" applyAlignment="1"/>
    <xf numFmtId="0" fontId="0" fillId="0" borderId="2" xfId="0" applyFill="1" applyBorder="1" applyAlignment="1"/>
    <xf numFmtId="0" fontId="2" fillId="0" borderId="20" xfId="0" applyFont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165" fontId="0" fillId="4" borderId="4" xfId="0" applyNumberFormat="1" applyFill="1" applyBorder="1" applyAlignment="1" applyProtection="1">
      <alignment horizontal="left"/>
      <protection locked="0"/>
    </xf>
    <xf numFmtId="165" fontId="0" fillId="4" borderId="21" xfId="0" applyNumberFormat="1" applyFill="1" applyBorder="1" applyAlignment="1" applyProtection="1">
      <alignment horizontal="left"/>
      <protection locked="0"/>
    </xf>
    <xf numFmtId="0" fontId="1" fillId="0" borderId="0" xfId="9" applyFill="1" applyAlignment="1"/>
    <xf numFmtId="2" fontId="0" fillId="2" borderId="7" xfId="0" applyNumberFormat="1" applyFill="1" applyBorder="1" applyProtection="1"/>
    <xf numFmtId="0" fontId="4" fillId="0" borderId="4" xfId="0" applyFont="1" applyBorder="1" applyAlignment="1">
      <alignment horizontal="right"/>
    </xf>
    <xf numFmtId="0" fontId="0" fillId="0" borderId="7" xfId="0" applyBorder="1" applyAlignment="1"/>
    <xf numFmtId="0" fontId="0" fillId="0" borderId="0" xfId="0" applyBorder="1" applyAlignment="1"/>
    <xf numFmtId="0" fontId="0" fillId="0" borderId="0" xfId="0" applyNumberFormat="1" applyBorder="1"/>
    <xf numFmtId="0" fontId="4" fillId="0" borderId="22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2" fontId="0" fillId="0" borderId="13" xfId="0" applyNumberFormat="1" applyFill="1" applyBorder="1" applyProtection="1"/>
    <xf numFmtId="44" fontId="1" fillId="0" borderId="13" xfId="2" applyBorder="1" applyProtection="1"/>
    <xf numFmtId="44" fontId="1" fillId="0" borderId="17" xfId="2" applyFill="1" applyBorder="1" applyProtection="1"/>
    <xf numFmtId="0" fontId="4" fillId="0" borderId="2" xfId="0" applyFont="1" applyBorder="1" applyAlignment="1" applyProtection="1">
      <alignment horizontal="right"/>
    </xf>
    <xf numFmtId="49" fontId="0" fillId="3" borderId="2" xfId="0" applyNumberFormat="1" applyFill="1" applyBorder="1" applyAlignment="1" applyProtection="1"/>
    <xf numFmtId="0" fontId="0" fillId="0" borderId="2" xfId="0" applyBorder="1" applyAlignment="1" applyProtection="1"/>
    <xf numFmtId="0" fontId="0" fillId="0" borderId="2" xfId="0" applyBorder="1" applyProtection="1"/>
    <xf numFmtId="0" fontId="0" fillId="0" borderId="2" xfId="0" applyNumberFormat="1" applyFill="1" applyBorder="1" applyProtection="1"/>
    <xf numFmtId="0" fontId="0" fillId="0" borderId="2" xfId="0" applyNumberFormat="1" applyBorder="1" applyAlignment="1" applyProtection="1"/>
    <xf numFmtId="0" fontId="0" fillId="0" borderId="14" xfId="0" applyBorder="1" applyAlignment="1" applyProtection="1"/>
    <xf numFmtId="2" fontId="0" fillId="3" borderId="2" xfId="0" applyNumberFormat="1" applyFill="1" applyBorder="1" applyAlignment="1" applyProtection="1"/>
    <xf numFmtId="2" fontId="0" fillId="0" borderId="2" xfId="0" applyNumberFormat="1" applyBorder="1" applyAlignment="1" applyProtection="1"/>
    <xf numFmtId="2" fontId="0" fillId="0" borderId="14" xfId="0" applyNumberFormat="1" applyBorder="1" applyAlignment="1" applyProtection="1"/>
    <xf numFmtId="2" fontId="5" fillId="3" borderId="2" xfId="0" applyNumberFormat="1" applyFont="1" applyFill="1" applyBorder="1" applyAlignment="1" applyProtection="1">
      <alignment horizontal="left"/>
    </xf>
    <xf numFmtId="1" fontId="0" fillId="3" borderId="4" xfId="0" applyNumberFormat="1" applyFill="1" applyBorder="1" applyAlignment="1" applyProtection="1">
      <alignment horizontal="center"/>
    </xf>
    <xf numFmtId="0" fontId="0" fillId="0" borderId="14" xfId="0" applyBorder="1" applyProtection="1"/>
    <xf numFmtId="0" fontId="21" fillId="0" borderId="0" xfId="0" applyFont="1" applyAlignment="1" applyProtection="1">
      <alignment horizontal="left" vertical="top"/>
    </xf>
    <xf numFmtId="49" fontId="0" fillId="3" borderId="2" xfId="0" applyNumberFormat="1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2" fontId="10" fillId="3" borderId="2" xfId="0" applyNumberFormat="1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44" fontId="4" fillId="3" borderId="7" xfId="2" applyFont="1" applyFill="1" applyBorder="1" applyProtection="1"/>
    <xf numFmtId="0" fontId="4" fillId="0" borderId="7" xfId="0" applyFont="1" applyBorder="1" applyAlignment="1" applyProtection="1">
      <alignment horizontal="right"/>
    </xf>
    <xf numFmtId="0" fontId="0" fillId="3" borderId="2" xfId="0" applyFill="1" applyBorder="1" applyAlignment="1" applyProtection="1"/>
    <xf numFmtId="0" fontId="0" fillId="3" borderId="4" xfId="0" applyFill="1" applyBorder="1" applyAlignment="1">
      <alignment horizontal="center"/>
    </xf>
    <xf numFmtId="0" fontId="3" fillId="3" borderId="9" xfId="0" applyFont="1" applyFill="1" applyBorder="1" applyAlignment="1" applyProtection="1">
      <alignment horizontal="left"/>
    </xf>
    <xf numFmtId="2" fontId="0" fillId="3" borderId="2" xfId="0" applyNumberFormat="1" applyFill="1" applyBorder="1" applyAlignment="1" applyProtection="1">
      <alignment horizontal="left"/>
    </xf>
    <xf numFmtId="2" fontId="0" fillId="3" borderId="6" xfId="0" applyNumberFormat="1" applyFill="1" applyBorder="1" applyProtection="1"/>
    <xf numFmtId="2" fontId="0" fillId="3" borderId="2" xfId="0" applyNumberFormat="1" applyFill="1" applyBorder="1" applyProtection="1"/>
    <xf numFmtId="2" fontId="0" fillId="0" borderId="2" xfId="0" applyNumberForma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2" xfId="0" applyFill="1" applyBorder="1" applyAlignment="1" applyProtection="1"/>
    <xf numFmtId="0" fontId="5" fillId="4" borderId="4" xfId="0" applyFont="1" applyFill="1" applyBorder="1" applyAlignment="1" applyProtection="1">
      <alignment horizontal="center"/>
      <protection locked="0"/>
    </xf>
    <xf numFmtId="44" fontId="0" fillId="4" borderId="4" xfId="2" applyFont="1" applyFill="1" applyBorder="1" applyProtection="1">
      <protection locked="0"/>
    </xf>
    <xf numFmtId="0" fontId="1" fillId="0" borderId="2" xfId="9" applyBorder="1" applyAlignment="1" applyProtection="1"/>
    <xf numFmtId="0" fontId="22" fillId="0" borderId="0" xfId="0" applyFont="1" applyAlignment="1" applyProtection="1">
      <alignment horizontal="left" vertical="top"/>
    </xf>
    <xf numFmtId="0" fontId="1" fillId="0" borderId="14" xfId="9" applyBorder="1" applyAlignment="1" applyProtection="1"/>
    <xf numFmtId="49" fontId="5" fillId="3" borderId="2" xfId="0" applyNumberFormat="1" applyFont="1" applyFill="1" applyBorder="1" applyAlignment="1" applyProtection="1">
      <alignment horizontal="left"/>
    </xf>
    <xf numFmtId="0" fontId="1" fillId="3" borderId="4" xfId="9" applyFill="1" applyBorder="1" applyAlignment="1" applyProtection="1">
      <alignment horizontal="center"/>
    </xf>
    <xf numFmtId="0" fontId="1" fillId="8" borderId="4" xfId="9" applyFill="1" applyBorder="1" applyAlignment="1" applyProtection="1">
      <alignment horizontal="center"/>
    </xf>
    <xf numFmtId="0" fontId="1" fillId="3" borderId="4" xfId="9" applyFont="1" applyFill="1" applyBorder="1" applyAlignment="1" applyProtection="1">
      <alignment horizontal="center"/>
    </xf>
    <xf numFmtId="0" fontId="1" fillId="8" borderId="4" xfId="9" applyFont="1" applyFill="1" applyBorder="1" applyAlignment="1" applyProtection="1">
      <alignment horizontal="center"/>
    </xf>
    <xf numFmtId="0" fontId="1" fillId="9" borderId="4" xfId="9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0" xfId="0" applyFill="1" applyProtection="1"/>
    <xf numFmtId="0" fontId="0" fillId="2" borderId="24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0" borderId="7" xfId="0" applyBorder="1" applyAlignment="1" applyProtection="1"/>
    <xf numFmtId="0" fontId="4" fillId="0" borderId="13" xfId="0" applyFont="1" applyBorder="1" applyAlignment="1" applyProtection="1">
      <alignment horizontal="right"/>
    </xf>
    <xf numFmtId="0" fontId="0" fillId="0" borderId="13" xfId="0" applyBorder="1" applyProtection="1"/>
    <xf numFmtId="0" fontId="4" fillId="0" borderId="13" xfId="0" applyFont="1" applyBorder="1" applyProtection="1"/>
    <xf numFmtId="0" fontId="0" fillId="0" borderId="0" xfId="0" applyProtection="1"/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0" xfId="0" applyBorder="1" applyProtection="1"/>
    <xf numFmtId="165" fontId="0" fillId="0" borderId="0" xfId="0" applyNumberFormat="1" applyFill="1" applyBorder="1" applyProtection="1"/>
    <xf numFmtId="0" fontId="21" fillId="0" borderId="0" xfId="0" applyFont="1" applyProtection="1"/>
    <xf numFmtId="0" fontId="2" fillId="0" borderId="19" xfId="0" applyFont="1" applyBorder="1" applyAlignment="1" applyProtection="1">
      <alignment horizontal="right"/>
    </xf>
    <xf numFmtId="0" fontId="0" fillId="0" borderId="14" xfId="0" applyNumberFormat="1" applyBorder="1" applyProtection="1"/>
    <xf numFmtId="0" fontId="2" fillId="0" borderId="20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center"/>
    </xf>
    <xf numFmtId="0" fontId="3" fillId="10" borderId="2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0" fillId="2" borderId="13" xfId="0" applyFill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2" xfId="0" applyFont="1" applyBorder="1" applyProtection="1"/>
    <xf numFmtId="0" fontId="5" fillId="0" borderId="6" xfId="0" applyFont="1" applyBorder="1" applyProtection="1"/>
    <xf numFmtId="0" fontId="5" fillId="0" borderId="2" xfId="0" applyFont="1" applyBorder="1" applyProtection="1"/>
    <xf numFmtId="0" fontId="0" fillId="0" borderId="6" xfId="0" applyBorder="1" applyProtection="1"/>
    <xf numFmtId="0" fontId="0" fillId="2" borderId="13" xfId="0" applyFill="1" applyBorder="1" applyProtection="1"/>
    <xf numFmtId="0" fontId="0" fillId="0" borderId="11" xfId="0" applyBorder="1" applyProtection="1"/>
    <xf numFmtId="0" fontId="0" fillId="0" borderId="9" xfId="0" applyBorder="1" applyProtection="1"/>
    <xf numFmtId="0" fontId="2" fillId="0" borderId="6" xfId="0" applyFont="1" applyBorder="1" applyProtection="1"/>
    <xf numFmtId="0" fontId="0" fillId="0" borderId="29" xfId="0" applyBorder="1" applyProtection="1"/>
    <xf numFmtId="0" fontId="0" fillId="0" borderId="30" xfId="0" applyBorder="1" applyProtection="1"/>
    <xf numFmtId="0" fontId="3" fillId="0" borderId="30" xfId="0" applyFont="1" applyBorder="1" applyAlignment="1" applyProtection="1">
      <alignment horizontal="center"/>
    </xf>
    <xf numFmtId="0" fontId="4" fillId="0" borderId="31" xfId="0" applyFont="1" applyBorder="1" applyProtection="1"/>
    <xf numFmtId="0" fontId="4" fillId="2" borderId="5" xfId="0" applyFont="1" applyFill="1" applyBorder="1" applyProtection="1"/>
    <xf numFmtId="0" fontId="4" fillId="2" borderId="0" xfId="0" applyFont="1" applyFill="1" applyBorder="1" applyProtection="1"/>
    <xf numFmtId="0" fontId="0" fillId="2" borderId="3" xfId="0" applyFill="1" applyBorder="1" applyProtection="1"/>
    <xf numFmtId="0" fontId="0" fillId="2" borderId="11" xfId="0" applyFill="1" applyBorder="1" applyProtection="1"/>
    <xf numFmtId="0" fontId="0" fillId="2" borderId="4" xfId="0" applyFill="1" applyBorder="1" applyAlignment="1" applyProtection="1"/>
    <xf numFmtId="0" fontId="0" fillId="2" borderId="4" xfId="0" applyFill="1" applyBorder="1" applyAlignment="1" applyProtection="1">
      <alignment wrapText="1"/>
    </xf>
    <xf numFmtId="0" fontId="0" fillId="2" borderId="18" xfId="0" applyFill="1" applyBorder="1" applyAlignment="1" applyProtection="1"/>
    <xf numFmtId="0" fontId="0" fillId="0" borderId="6" xfId="0" applyBorder="1" applyAlignment="1" applyProtection="1"/>
    <xf numFmtId="0" fontId="4" fillId="0" borderId="6" xfId="0" applyFont="1" applyBorder="1" applyAlignment="1" applyProtection="1">
      <alignment horizontal="right"/>
    </xf>
    <xf numFmtId="0" fontId="0" fillId="0" borderId="7" xfId="0" applyBorder="1" applyProtection="1"/>
    <xf numFmtId="0" fontId="0" fillId="0" borderId="12" xfId="0" applyBorder="1" applyProtection="1"/>
    <xf numFmtId="0" fontId="0" fillId="0" borderId="18" xfId="0" applyBorder="1" applyProtection="1"/>
    <xf numFmtId="0" fontId="4" fillId="2" borderId="6" xfId="0" applyFont="1" applyFill="1" applyBorder="1" applyProtection="1"/>
    <xf numFmtId="0" fontId="4" fillId="2" borderId="2" xfId="0" applyFont="1" applyFill="1" applyBorder="1" applyProtection="1"/>
    <xf numFmtId="0" fontId="0" fillId="2" borderId="7" xfId="0" applyFill="1" applyBorder="1" applyProtection="1"/>
    <xf numFmtId="0" fontId="4" fillId="0" borderId="7" xfId="0" applyFont="1" applyBorder="1" applyProtection="1"/>
    <xf numFmtId="0" fontId="4" fillId="0" borderId="9" xfId="0" applyFont="1" applyBorder="1" applyAlignment="1" applyProtection="1">
      <alignment horizontal="right"/>
    </xf>
    <xf numFmtId="0" fontId="4" fillId="0" borderId="9" xfId="0" applyFont="1" applyBorder="1" applyProtection="1"/>
    <xf numFmtId="44" fontId="1" fillId="0" borderId="7" xfId="2" applyBorder="1" applyProtection="1"/>
    <xf numFmtId="0" fontId="4" fillId="0" borderId="6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2" borderId="12" xfId="0" applyFont="1" applyFill="1" applyBorder="1" applyAlignment="1" applyProtection="1"/>
    <xf numFmtId="0" fontId="4" fillId="2" borderId="13" xfId="0" applyFont="1" applyFill="1" applyBorder="1" applyAlignment="1" applyProtection="1"/>
    <xf numFmtId="0" fontId="4" fillId="2" borderId="13" xfId="0" applyFont="1" applyFill="1" applyBorder="1" applyAlignment="1" applyProtection="1">
      <alignment horizontal="left"/>
    </xf>
    <xf numFmtId="44" fontId="4" fillId="2" borderId="17" xfId="0" applyNumberFormat="1" applyFont="1" applyFill="1" applyBorder="1" applyAlignment="1" applyProtection="1"/>
    <xf numFmtId="0" fontId="4" fillId="2" borderId="4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4" fillId="0" borderId="0" xfId="2" applyFont="1" applyBorder="1" applyProtection="1"/>
    <xf numFmtId="0" fontId="4" fillId="2" borderId="6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4" fontId="4" fillId="3" borderId="7" xfId="2" applyNumberFormat="1" applyFont="1" applyFill="1" applyBorder="1" applyProtection="1"/>
    <xf numFmtId="0" fontId="4" fillId="0" borderId="12" xfId="0" applyFont="1" applyBorder="1" applyProtection="1"/>
    <xf numFmtId="0" fontId="5" fillId="0" borderId="2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14" xfId="0" applyNumberFormat="1" applyFont="1" applyBorder="1" applyProtection="1"/>
    <xf numFmtId="0" fontId="5" fillId="0" borderId="14" xfId="0" applyFont="1" applyBorder="1" applyProtection="1"/>
    <xf numFmtId="0" fontId="0" fillId="0" borderId="11" xfId="0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0" fillId="2" borderId="18" xfId="0" applyFill="1" applyBorder="1" applyProtection="1"/>
    <xf numFmtId="0" fontId="0" fillId="0" borderId="9" xfId="0" applyBorder="1" applyAlignment="1" applyProtection="1">
      <alignment horizontal="center"/>
    </xf>
    <xf numFmtId="0" fontId="4" fillId="0" borderId="18" xfId="0" applyFont="1" applyBorder="1" applyProtection="1"/>
    <xf numFmtId="0" fontId="4" fillId="0" borderId="4" xfId="0" applyFont="1" applyBorder="1" applyProtection="1"/>
    <xf numFmtId="14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2" xfId="0" applyFill="1" applyBorder="1" applyProtection="1"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0" borderId="2" xfId="0" applyNumberFormat="1" applyBorder="1" applyProtection="1"/>
    <xf numFmtId="0" fontId="9" fillId="0" borderId="6" xfId="0" applyFont="1" applyBorder="1" applyAlignment="1" applyProtection="1">
      <alignment horizontal="left"/>
    </xf>
    <xf numFmtId="0" fontId="0" fillId="2" borderId="4" xfId="0" applyFill="1" applyBorder="1" applyAlignment="1" applyProtection="1">
      <alignment horizontal="center"/>
    </xf>
    <xf numFmtId="0" fontId="0" fillId="0" borderId="5" xfId="0" applyBorder="1" applyProtection="1"/>
    <xf numFmtId="0" fontId="0" fillId="0" borderId="3" xfId="0" applyBorder="1" applyProtection="1"/>
    <xf numFmtId="0" fontId="0" fillId="0" borderId="34" xfId="0" applyBorder="1" applyProtection="1"/>
    <xf numFmtId="0" fontId="1" fillId="0" borderId="0" xfId="9" applyAlignment="1" applyProtection="1"/>
    <xf numFmtId="0" fontId="1" fillId="0" borderId="3" xfId="9" applyBorder="1" applyAlignment="1" applyProtection="1"/>
    <xf numFmtId="0" fontId="0" fillId="0" borderId="4" xfId="0" applyBorder="1" applyAlignment="1" applyProtection="1">
      <alignment horizontal="center"/>
    </xf>
    <xf numFmtId="0" fontId="16" fillId="11" borderId="0" xfId="9" applyFont="1" applyFill="1" applyBorder="1" applyAlignment="1" applyProtection="1"/>
    <xf numFmtId="0" fontId="16" fillId="12" borderId="0" xfId="9" applyFont="1" applyFill="1" applyBorder="1" applyAlignment="1" applyProtection="1"/>
    <xf numFmtId="0" fontId="16" fillId="11" borderId="2" xfId="9" applyFont="1" applyFill="1" applyBorder="1" applyAlignment="1" applyProtection="1"/>
    <xf numFmtId="0" fontId="16" fillId="12" borderId="2" xfId="9" applyFont="1" applyFill="1" applyBorder="1" applyAlignment="1" applyProtection="1">
      <alignment horizontal="center"/>
    </xf>
    <xf numFmtId="0" fontId="16" fillId="11" borderId="2" xfId="9" applyFont="1" applyFill="1" applyBorder="1" applyAlignment="1" applyProtection="1">
      <alignment horizontal="center"/>
    </xf>
    <xf numFmtId="0" fontId="1" fillId="0" borderId="7" xfId="9" applyBorder="1" applyAlignment="1" applyProtection="1"/>
    <xf numFmtId="0" fontId="17" fillId="0" borderId="0" xfId="9" applyFont="1" applyAlignment="1" applyProtection="1">
      <alignment horizontal="right"/>
    </xf>
    <xf numFmtId="0" fontId="1" fillId="0" borderId="4" xfId="9" applyBorder="1" applyAlignment="1" applyProtection="1">
      <alignment horizontal="center"/>
    </xf>
    <xf numFmtId="0" fontId="1" fillId="12" borderId="0" xfId="9" applyFill="1" applyBorder="1" applyAlignment="1" applyProtection="1"/>
    <xf numFmtId="0" fontId="1" fillId="11" borderId="2" xfId="9" applyFill="1" applyBorder="1" applyAlignment="1" applyProtection="1">
      <alignment horizontal="center"/>
    </xf>
    <xf numFmtId="0" fontId="1" fillId="11" borderId="7" xfId="9" applyFill="1" applyBorder="1" applyAlignment="1" applyProtection="1">
      <alignment horizontal="center"/>
    </xf>
    <xf numFmtId="0" fontId="1" fillId="0" borderId="15" xfId="9" applyBorder="1" applyAlignment="1" applyProtection="1">
      <alignment horizontal="center"/>
    </xf>
    <xf numFmtId="0" fontId="1" fillId="0" borderId="8" xfId="9" applyBorder="1" applyAlignment="1" applyProtection="1">
      <alignment horizontal="center"/>
    </xf>
    <xf numFmtId="0" fontId="1" fillId="0" borderId="0" xfId="9" applyFont="1" applyAlignment="1" applyProtection="1"/>
    <xf numFmtId="0" fontId="16" fillId="11" borderId="0" xfId="9" applyFont="1" applyFill="1" applyAlignment="1" applyProtection="1"/>
    <xf numFmtId="0" fontId="1" fillId="11" borderId="0" xfId="9" applyFill="1" applyAlignment="1" applyProtection="1"/>
    <xf numFmtId="0" fontId="1" fillId="0" borderId="4" xfId="9" applyFont="1" applyFill="1" applyBorder="1" applyAlignment="1" applyProtection="1">
      <alignment horizontal="center"/>
    </xf>
    <xf numFmtId="0" fontId="4" fillId="0" borderId="0" xfId="9" applyFont="1" applyAlignment="1" applyProtection="1"/>
    <xf numFmtId="2" fontId="0" fillId="6" borderId="15" xfId="0" applyNumberFormat="1" applyFill="1" applyBorder="1" applyProtection="1"/>
    <xf numFmtId="2" fontId="0" fillId="6" borderId="6" xfId="0" applyNumberFormat="1" applyFill="1" applyBorder="1" applyProtection="1"/>
    <xf numFmtId="2" fontId="0" fillId="6" borderId="2" xfId="0" applyNumberFormat="1" applyFill="1" applyBorder="1" applyProtection="1"/>
    <xf numFmtId="2" fontId="0" fillId="6" borderId="9" xfId="0" applyNumberFormat="1" applyFill="1" applyBorder="1" applyProtection="1"/>
    <xf numFmtId="2" fontId="0" fillId="6" borderId="7" xfId="0" applyNumberFormat="1" applyFill="1" applyBorder="1" applyProtection="1"/>
    <xf numFmtId="0" fontId="16" fillId="12" borderId="0" xfId="9" applyFont="1" applyFill="1" applyAlignment="1" applyProtection="1"/>
    <xf numFmtId="0" fontId="1" fillId="12" borderId="2" xfId="9" applyFill="1" applyBorder="1" applyAlignment="1" applyProtection="1">
      <alignment horizontal="center"/>
    </xf>
    <xf numFmtId="2" fontId="0" fillId="6" borderId="17" xfId="0" applyNumberFormat="1" applyFill="1" applyBorder="1" applyProtection="1"/>
    <xf numFmtId="0" fontId="1" fillId="0" borderId="4" xfId="9" applyBorder="1" applyAlignment="1" applyProtection="1"/>
    <xf numFmtId="0" fontId="1" fillId="0" borderId="4" xfId="9" applyFont="1" applyBorder="1" applyAlignment="1" applyProtection="1">
      <alignment horizontal="center"/>
    </xf>
    <xf numFmtId="0" fontId="1" fillId="13" borderId="4" xfId="9" applyFill="1" applyBorder="1" applyAlignment="1" applyProtection="1">
      <alignment horizontal="center"/>
      <protection locked="0"/>
    </xf>
    <xf numFmtId="0" fontId="0" fillId="0" borderId="10" xfId="0" applyBorder="1" applyProtection="1"/>
    <xf numFmtId="0" fontId="2" fillId="0" borderId="9" xfId="0" applyFont="1" applyBorder="1" applyAlignment="1" applyProtection="1">
      <alignment horizontal="left"/>
    </xf>
    <xf numFmtId="0" fontId="2" fillId="0" borderId="9" xfId="0" applyFont="1" applyBorder="1" applyAlignment="1" applyProtection="1"/>
    <xf numFmtId="0" fontId="2" fillId="0" borderId="18" xfId="0" applyFont="1" applyBorder="1" applyAlignment="1" applyProtection="1"/>
    <xf numFmtId="0" fontId="0" fillId="0" borderId="5" xfId="0" applyBorder="1" applyAlignment="1" applyProtection="1">
      <alignment wrapText="1"/>
    </xf>
    <xf numFmtId="0" fontId="4" fillId="0" borderId="6" xfId="0" applyFont="1" applyFill="1" applyBorder="1" applyProtection="1"/>
    <xf numFmtId="0" fontId="0" fillId="0" borderId="2" xfId="0" applyFill="1" applyBorder="1" applyProtection="1"/>
    <xf numFmtId="2" fontId="0" fillId="6" borderId="4" xfId="0" applyNumberFormat="1" applyFill="1" applyBorder="1" applyProtection="1"/>
    <xf numFmtId="2" fontId="0" fillId="6" borderId="12" xfId="0" applyNumberFormat="1" applyFill="1" applyBorder="1" applyProtection="1"/>
    <xf numFmtId="2" fontId="0" fillId="5" borderId="15" xfId="0" applyNumberFormat="1" applyFill="1" applyBorder="1" applyProtection="1"/>
    <xf numFmtId="2" fontId="0" fillId="6" borderId="5" xfId="0" applyNumberFormat="1" applyFill="1" applyBorder="1" applyProtection="1"/>
    <xf numFmtId="2" fontId="0" fillId="6" borderId="3" xfId="0" applyNumberFormat="1" applyFill="1" applyBorder="1" applyProtection="1"/>
    <xf numFmtId="2" fontId="0" fillId="5" borderId="16" xfId="0" applyNumberFormat="1" applyFill="1" applyBorder="1" applyProtection="1"/>
    <xf numFmtId="2" fontId="0" fillId="6" borderId="11" xfId="0" applyNumberFormat="1" applyFill="1" applyBorder="1" applyProtection="1"/>
    <xf numFmtId="2" fontId="0" fillId="6" borderId="18" xfId="0" applyNumberFormat="1" applyFill="1" applyBorder="1" applyProtection="1"/>
    <xf numFmtId="2" fontId="0" fillId="5" borderId="8" xfId="0" applyNumberFormat="1" applyFill="1" applyBorder="1" applyProtection="1"/>
    <xf numFmtId="0" fontId="0" fillId="2" borderId="6" xfId="0" applyFill="1" applyBorder="1" applyProtection="1"/>
    <xf numFmtId="2" fontId="0" fillId="5" borderId="6" xfId="0" applyNumberFormat="1" applyFill="1" applyBorder="1" applyProtection="1"/>
    <xf numFmtId="2" fontId="0" fillId="5" borderId="7" xfId="0" applyNumberFormat="1" applyFill="1" applyBorder="1" applyProtection="1"/>
    <xf numFmtId="2" fontId="0" fillId="5" borderId="12" xfId="0" applyNumberFormat="1" applyFill="1" applyBorder="1" applyProtection="1"/>
    <xf numFmtId="2" fontId="0" fillId="5" borderId="17" xfId="0" applyNumberFormat="1" applyFill="1" applyBorder="1" applyProtection="1"/>
    <xf numFmtId="2" fontId="0" fillId="5" borderId="5" xfId="0" applyNumberFormat="1" applyFill="1" applyBorder="1" applyProtection="1"/>
    <xf numFmtId="2" fontId="0" fillId="5" borderId="3" xfId="0" applyNumberFormat="1" applyFill="1" applyBorder="1" applyProtection="1"/>
    <xf numFmtId="2" fontId="0" fillId="5" borderId="18" xfId="0" applyNumberFormat="1" applyFill="1" applyBorder="1" applyProtection="1"/>
    <xf numFmtId="2" fontId="0" fillId="5" borderId="2" xfId="0" applyNumberFormat="1" applyFill="1" applyBorder="1" applyProtection="1"/>
    <xf numFmtId="2" fontId="4" fillId="3" borderId="11" xfId="0" applyNumberFormat="1" applyFont="1" applyFill="1" applyBorder="1" applyProtection="1"/>
    <xf numFmtId="2" fontId="0" fillId="5" borderId="4" xfId="0" applyNumberFormat="1" applyFill="1" applyBorder="1" applyProtection="1"/>
    <xf numFmtId="0" fontId="0" fillId="0" borderId="5" xfId="0" applyBorder="1" applyAlignment="1" applyProtection="1">
      <alignment vertical="center" wrapText="1"/>
    </xf>
    <xf numFmtId="0" fontId="0" fillId="0" borderId="11" xfId="0" applyBorder="1" applyAlignment="1" applyProtection="1">
      <alignment horizontal="center" vertical="center" wrapText="1"/>
    </xf>
    <xf numFmtId="2" fontId="0" fillId="0" borderId="2" xfId="0" applyNumberFormat="1" applyFill="1" applyBorder="1" applyAlignment="1" applyProtection="1"/>
    <xf numFmtId="0" fontId="4" fillId="0" borderId="4" xfId="0" applyFont="1" applyFill="1" applyBorder="1" applyAlignment="1" applyProtection="1">
      <alignment horizontal="center" wrapText="1"/>
    </xf>
    <xf numFmtId="165" fontId="1" fillId="3" borderId="4" xfId="2" applyNumberFormat="1" applyFill="1" applyBorder="1" applyProtection="1"/>
    <xf numFmtId="165" fontId="0" fillId="3" borderId="4" xfId="0" applyNumberFormat="1" applyFill="1" applyBorder="1" applyAlignment="1" applyProtection="1"/>
    <xf numFmtId="0" fontId="2" fillId="0" borderId="35" xfId="0" applyFont="1" applyBorder="1" applyAlignment="1" applyProtection="1">
      <alignment horizontal="right"/>
    </xf>
    <xf numFmtId="49" fontId="0" fillId="4" borderId="36" xfId="0" applyNumberFormat="1" applyFill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right"/>
    </xf>
    <xf numFmtId="0" fontId="0" fillId="0" borderId="39" xfId="0" applyFill="1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0" fillId="0" borderId="41" xfId="0" applyBorder="1"/>
    <xf numFmtId="0" fontId="4" fillId="0" borderId="4" xfId="0" applyFont="1" applyBorder="1" applyAlignment="1">
      <alignment horizontal="center"/>
    </xf>
    <xf numFmtId="165" fontId="0" fillId="3" borderId="4" xfId="0" applyNumberFormat="1" applyFill="1" applyBorder="1"/>
    <xf numFmtId="10" fontId="0" fillId="0" borderId="0" xfId="0" applyNumberFormat="1"/>
    <xf numFmtId="0" fontId="0" fillId="0" borderId="5" xfId="0" applyBorder="1" applyAlignment="1"/>
    <xf numFmtId="2" fontId="0" fillId="0" borderId="0" xfId="0" applyNumberFormat="1" applyFill="1" applyBorder="1" applyProtection="1"/>
    <xf numFmtId="2" fontId="0" fillId="0" borderId="3" xfId="0" applyNumberFormat="1" applyFill="1" applyBorder="1" applyProtection="1"/>
    <xf numFmtId="0" fontId="0" fillId="0" borderId="2" xfId="0" applyBorder="1" applyAlignment="1"/>
    <xf numFmtId="0" fontId="0" fillId="4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4" borderId="6" xfId="0" applyFill="1" applyBorder="1" applyProtection="1"/>
    <xf numFmtId="0" fontId="0" fillId="4" borderId="2" xfId="0" applyFill="1" applyBorder="1" applyProtection="1"/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Fill="1" applyBorder="1"/>
    <xf numFmtId="0" fontId="5" fillId="0" borderId="6" xfId="0" applyFont="1" applyFill="1" applyBorder="1"/>
    <xf numFmtId="2" fontId="0" fillId="6" borderId="6" xfId="0" applyNumberFormat="1" applyFill="1" applyBorder="1" applyProtection="1">
      <protection locked="0"/>
    </xf>
    <xf numFmtId="2" fontId="0" fillId="6" borderId="7" xfId="0" applyNumberFormat="1" applyFill="1" applyBorder="1" applyProtection="1">
      <protection locked="0"/>
    </xf>
    <xf numFmtId="0" fontId="8" fillId="0" borderId="0" xfId="0" applyFont="1" applyAlignment="1">
      <alignment horizontal="left"/>
    </xf>
    <xf numFmtId="0" fontId="0" fillId="3" borderId="2" xfId="0" applyFill="1" applyBorder="1" applyProtection="1"/>
    <xf numFmtId="0" fontId="0" fillId="3" borderId="14" xfId="0" applyNumberFormat="1" applyFill="1" applyBorder="1" applyProtection="1"/>
    <xf numFmtId="0" fontId="0" fillId="3" borderId="14" xfId="0" applyFill="1" applyBorder="1" applyProtection="1"/>
    <xf numFmtId="2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0" fillId="0" borderId="0" xfId="8" quotePrefix="1" applyAlignment="1" applyProtection="1"/>
    <xf numFmtId="0" fontId="18" fillId="0" borderId="0" xfId="0" applyFont="1" applyAlignment="1"/>
    <xf numFmtId="0" fontId="28" fillId="0" borderId="0" xfId="8" quotePrefix="1" applyFont="1" applyAlignment="1" applyProtection="1"/>
    <xf numFmtId="2" fontId="0" fillId="4" borderId="9" xfId="0" applyNumberFormat="1" applyFill="1" applyBorder="1" applyProtection="1">
      <protection locked="0"/>
    </xf>
    <xf numFmtId="0" fontId="0" fillId="14" borderId="0" xfId="0" applyFill="1" applyBorder="1" applyProtection="1"/>
    <xf numFmtId="0" fontId="0" fillId="14" borderId="0" xfId="0" applyFill="1" applyBorder="1" applyAlignment="1" applyProtection="1">
      <alignment horizontal="centerContinuous"/>
    </xf>
    <xf numFmtId="0" fontId="5" fillId="14" borderId="0" xfId="0" applyFont="1" applyFill="1" applyBorder="1" applyProtection="1"/>
    <xf numFmtId="0" fontId="4" fillId="14" borderId="0" xfId="0" applyFont="1" applyFill="1" applyBorder="1" applyAlignment="1" applyProtection="1">
      <alignment horizontal="center" vertical="center"/>
    </xf>
    <xf numFmtId="167" fontId="0" fillId="14" borderId="0" xfId="0" applyNumberFormat="1" applyFill="1" applyBorder="1" applyProtection="1"/>
    <xf numFmtId="0" fontId="4" fillId="14" borderId="4" xfId="0" applyFont="1" applyFill="1" applyBorder="1" applyAlignment="1" applyProtection="1">
      <alignment horizontal="center" vertical="center"/>
    </xf>
    <xf numFmtId="0" fontId="5" fillId="14" borderId="4" xfId="0" applyFont="1" applyFill="1" applyBorder="1" applyAlignment="1" applyProtection="1">
      <alignment horizontal="center"/>
    </xf>
    <xf numFmtId="167" fontId="0" fillId="14" borderId="4" xfId="0" applyNumberFormat="1" applyFill="1" applyBorder="1" applyAlignment="1" applyProtection="1">
      <alignment horizontal="center"/>
    </xf>
    <xf numFmtId="0" fontId="5" fillId="14" borderId="4" xfId="0" applyFont="1" applyFill="1" applyBorder="1" applyProtection="1"/>
    <xf numFmtId="0" fontId="32" fillId="14" borderId="0" xfId="0" applyFont="1" applyFill="1" applyBorder="1" applyProtection="1"/>
    <xf numFmtId="0" fontId="33" fillId="0" borderId="0" xfId="0" applyFont="1" applyAlignment="1">
      <alignment horizontal="left" indent="2"/>
    </xf>
    <xf numFmtId="167" fontId="5" fillId="14" borderId="4" xfId="0" applyNumberFormat="1" applyFont="1" applyFill="1" applyBorder="1" applyAlignment="1" applyProtection="1">
      <alignment horizontal="center"/>
    </xf>
    <xf numFmtId="0" fontId="34" fillId="0" borderId="0" xfId="8" quotePrefix="1" applyFont="1" applyAlignment="1" applyProtection="1"/>
    <xf numFmtId="0" fontId="0" fillId="0" borderId="0" xfId="0" applyAlignment="1">
      <alignment shrinkToFit="1"/>
    </xf>
    <xf numFmtId="165" fontId="1" fillId="3" borderId="15" xfId="2" applyNumberFormat="1" applyFill="1" applyBorder="1" applyProtection="1"/>
    <xf numFmtId="165" fontId="0" fillId="3" borderId="15" xfId="0" applyNumberFormat="1" applyFill="1" applyBorder="1"/>
    <xf numFmtId="44" fontId="1" fillId="0" borderId="0" xfId="2" applyBorder="1" applyProtection="1"/>
    <xf numFmtId="0" fontId="0" fillId="14" borderId="4" xfId="0" applyFill="1" applyBorder="1" applyAlignment="1" applyProtection="1">
      <alignment horizontal="center"/>
    </xf>
    <xf numFmtId="0" fontId="1" fillId="14" borderId="4" xfId="0" applyFont="1" applyFill="1" applyBorder="1" applyProtection="1"/>
    <xf numFmtId="0" fontId="1" fillId="14" borderId="4" xfId="0" applyFont="1" applyFill="1" applyBorder="1" applyAlignment="1" applyProtection="1">
      <alignment horizontal="center"/>
    </xf>
    <xf numFmtId="0" fontId="1" fillId="14" borderId="4" xfId="0" applyFont="1" applyFill="1" applyBorder="1" applyAlignment="1" applyProtection="1">
      <alignment horizontal="center" vertical="center" wrapText="1"/>
    </xf>
    <xf numFmtId="167" fontId="0" fillId="14" borderId="4" xfId="0" applyNumberFormat="1" applyFill="1" applyBorder="1" applyAlignment="1" applyProtection="1">
      <alignment horizontal="center" vertical="center" wrapText="1"/>
    </xf>
    <xf numFmtId="14" fontId="1" fillId="4" borderId="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29" fillId="14" borderId="0" xfId="0" applyFont="1" applyFill="1" applyBorder="1" applyAlignment="1" applyProtection="1">
      <alignment horizontal="center" wrapText="1"/>
    </xf>
    <xf numFmtId="0" fontId="30" fillId="14" borderId="0" xfId="0" applyFont="1" applyFill="1" applyBorder="1" applyAlignment="1" applyProtection="1">
      <alignment horizontal="center" wrapText="1"/>
    </xf>
    <xf numFmtId="0" fontId="31" fillId="14" borderId="0" xfId="0" applyFont="1" applyFill="1" applyBorder="1" applyAlignment="1" applyProtection="1">
      <alignment horizontal="center" wrapText="1"/>
    </xf>
    <xf numFmtId="0" fontId="31" fillId="0" borderId="0" xfId="0" applyFont="1" applyAlignment="1" applyProtection="1">
      <alignment horizontal="center" wrapText="1"/>
    </xf>
    <xf numFmtId="0" fontId="8" fillId="0" borderId="0" xfId="0" applyFont="1" applyAlignment="1"/>
    <xf numFmtId="0" fontId="27" fillId="0" borderId="0" xfId="0" applyFont="1" applyAlignment="1"/>
    <xf numFmtId="0" fontId="8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0" fillId="0" borderId="0" xfId="0" applyAlignment="1"/>
    <xf numFmtId="0" fontId="4" fillId="0" borderId="6" xfId="0" applyFont="1" applyBorder="1" applyAlignment="1" applyProtection="1">
      <alignment horizontal="left"/>
    </xf>
    <xf numFmtId="0" fontId="0" fillId="0" borderId="2" xfId="0" applyBorder="1" applyAlignment="1"/>
    <xf numFmtId="0" fontId="0" fillId="4" borderId="45" xfId="0" applyFill="1" applyBorder="1" applyAlignment="1" applyProtection="1">
      <protection locked="0"/>
    </xf>
    <xf numFmtId="0" fontId="0" fillId="4" borderId="46" xfId="0" applyFill="1" applyBorder="1" applyAlignment="1" applyProtection="1">
      <protection locked="0"/>
    </xf>
    <xf numFmtId="0" fontId="0" fillId="4" borderId="47" xfId="0" applyFill="1" applyBorder="1" applyAlignment="1" applyProtection="1">
      <protection locked="0"/>
    </xf>
    <xf numFmtId="0" fontId="0" fillId="2" borderId="11" xfId="0" applyFill="1" applyBorder="1" applyAlignment="1" applyProtection="1"/>
    <xf numFmtId="0" fontId="0" fillId="2" borderId="18" xfId="0" applyFill="1" applyBorder="1" applyAlignment="1"/>
    <xf numFmtId="49" fontId="0" fillId="4" borderId="4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8" xfId="0" applyBorder="1" applyAlignment="1" applyProtection="1">
      <protection locked="0"/>
    </xf>
    <xf numFmtId="2" fontId="0" fillId="4" borderId="4" xfId="0" applyNumberFormat="1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2" fontId="1" fillId="4" borderId="49" xfId="0" applyNumberFormat="1" applyFont="1" applyFill="1" applyBorder="1" applyAlignment="1" applyProtection="1">
      <alignment horizontal="left"/>
      <protection locked="0"/>
    </xf>
    <xf numFmtId="2" fontId="5" fillId="4" borderId="49" xfId="0" applyNumberFormat="1" applyFont="1" applyFill="1" applyBorder="1" applyAlignment="1" applyProtection="1">
      <alignment horizontal="left"/>
      <protection locked="0"/>
    </xf>
    <xf numFmtId="0" fontId="0" fillId="0" borderId="50" xfId="0" applyBorder="1" applyAlignment="1" applyProtection="1"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0" fillId="0" borderId="5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 applyProtection="1"/>
    <xf numFmtId="164" fontId="6" fillId="3" borderId="61" xfId="2" applyNumberFormat="1" applyFont="1" applyFill="1" applyBorder="1" applyAlignment="1" applyProtection="1">
      <alignment vertical="center"/>
    </xf>
    <xf numFmtId="0" fontId="26" fillId="3" borderId="62" xfId="0" applyFont="1" applyFill="1" applyBorder="1" applyAlignment="1"/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0" fillId="0" borderId="7" xfId="0" applyBorder="1" applyAlignment="1"/>
    <xf numFmtId="0" fontId="3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/>
    </xf>
    <xf numFmtId="0" fontId="21" fillId="4" borderId="9" xfId="0" applyFont="1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protection locked="0"/>
    </xf>
    <xf numFmtId="0" fontId="21" fillId="0" borderId="0" xfId="0" applyFont="1" applyAlignment="1" applyProtection="1">
      <alignment horizontal="left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22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left" vertical="top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3" xfId="0" applyFill="1" applyBorder="1" applyAlignment="1" applyProtection="1">
      <alignment horizontal="left"/>
      <protection locked="0"/>
    </xf>
    <xf numFmtId="0" fontId="0" fillId="4" borderId="44" xfId="0" applyFill="1" applyBorder="1" applyAlignment="1" applyProtection="1">
      <protection locked="0"/>
    </xf>
    <xf numFmtId="0" fontId="0" fillId="4" borderId="6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5" fillId="4" borderId="6" xfId="0" applyFont="1" applyFill="1" applyBorder="1" applyAlignment="1" applyProtection="1">
      <protection locked="0"/>
    </xf>
    <xf numFmtId="0" fontId="6" fillId="0" borderId="10" xfId="0" applyFont="1" applyBorder="1" applyAlignment="1" applyProtection="1">
      <alignment horizontal="center"/>
    </xf>
    <xf numFmtId="0" fontId="6" fillId="0" borderId="51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34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34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2" fontId="0" fillId="2" borderId="12" xfId="0" applyNumberFormat="1" applyFill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 applyProtection="1">
      <alignment horizontal="right"/>
    </xf>
    <xf numFmtId="0" fontId="0" fillId="0" borderId="2" xfId="0" applyBorder="1" applyAlignment="1" applyProtection="1"/>
    <xf numFmtId="49" fontId="0" fillId="3" borderId="2" xfId="0" applyNumberFormat="1" applyFill="1" applyBorder="1" applyAlignment="1" applyProtection="1"/>
    <xf numFmtId="0" fontId="0" fillId="3" borderId="2" xfId="0" applyFill="1" applyBorder="1" applyAlignment="1" applyProtection="1"/>
    <xf numFmtId="0" fontId="0" fillId="3" borderId="14" xfId="0" applyFill="1" applyBorder="1" applyAlignment="1" applyProtection="1"/>
    <xf numFmtId="0" fontId="2" fillId="0" borderId="20" xfId="0" applyFont="1" applyBorder="1" applyAlignment="1" applyProtection="1">
      <alignment horizontal="right"/>
    </xf>
    <xf numFmtId="0" fontId="0" fillId="0" borderId="52" xfId="0" applyBorder="1" applyAlignment="1" applyProtection="1"/>
    <xf numFmtId="2" fontId="0" fillId="3" borderId="2" xfId="0" applyNumberFormat="1" applyFill="1" applyBorder="1" applyAlignment="1" applyProtection="1"/>
    <xf numFmtId="2" fontId="5" fillId="3" borderId="52" xfId="0" applyNumberFormat="1" applyFont="1" applyFill="1" applyBorder="1" applyAlignment="1" applyProtection="1">
      <alignment horizontal="left"/>
    </xf>
    <xf numFmtId="0" fontId="5" fillId="3" borderId="52" xfId="0" applyFont="1" applyFill="1" applyBorder="1" applyAlignment="1" applyProtection="1"/>
    <xf numFmtId="0" fontId="5" fillId="3" borderId="53" xfId="0" applyFont="1" applyFill="1" applyBorder="1" applyAlignment="1" applyProtection="1"/>
    <xf numFmtId="2" fontId="5" fillId="3" borderId="2" xfId="0" applyNumberFormat="1" applyFont="1" applyFill="1" applyBorder="1" applyAlignment="1" applyProtection="1">
      <alignment horizontal="left"/>
    </xf>
    <xf numFmtId="0" fontId="5" fillId="0" borderId="2" xfId="0" applyFont="1" applyBorder="1" applyAlignment="1" applyProtection="1"/>
    <xf numFmtId="0" fontId="5" fillId="0" borderId="14" xfId="0" applyFont="1" applyBorder="1" applyAlignment="1" applyProtection="1"/>
    <xf numFmtId="2" fontId="0" fillId="3" borderId="52" xfId="0" applyNumberFormat="1" applyFill="1" applyBorder="1" applyAlignment="1" applyProtection="1">
      <alignment horizontal="left"/>
    </xf>
    <xf numFmtId="0" fontId="0" fillId="0" borderId="53" xfId="0" applyBorder="1" applyAlignment="1" applyProtection="1"/>
    <xf numFmtId="0" fontId="4" fillId="0" borderId="7" xfId="0" applyFont="1" applyBorder="1" applyAlignment="1" applyProtection="1"/>
    <xf numFmtId="0" fontId="0" fillId="0" borderId="14" xfId="0" applyBorder="1" applyAlignment="1" applyProtection="1"/>
    <xf numFmtId="0" fontId="1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protection locked="0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2" fontId="0" fillId="3" borderId="52" xfId="0" applyNumberFormat="1" applyFill="1" applyBorder="1" applyAlignment="1" applyProtection="1"/>
    <xf numFmtId="0" fontId="0" fillId="4" borderId="2" xfId="0" applyFill="1" applyBorder="1" applyProtection="1">
      <protection locked="0"/>
    </xf>
    <xf numFmtId="0" fontId="0" fillId="4" borderId="7" xfId="0" applyFill="1" applyBorder="1" applyProtection="1">
      <protection locked="0"/>
    </xf>
    <xf numFmtId="49" fontId="5" fillId="3" borderId="2" xfId="0" applyNumberFormat="1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/>
    <xf numFmtId="0" fontId="5" fillId="3" borderId="14" xfId="0" applyFont="1" applyFill="1" applyBorder="1" applyAlignment="1" applyProtection="1"/>
    <xf numFmtId="0" fontId="0" fillId="0" borderId="18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right"/>
    </xf>
    <xf numFmtId="0" fontId="2" fillId="0" borderId="52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2" fontId="5" fillId="0" borderId="2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52" xfId="0" applyFont="1" applyBorder="1" applyAlignment="1" applyProtection="1"/>
    <xf numFmtId="0" fontId="5" fillId="0" borderId="53" xfId="0" applyFont="1" applyBorder="1" applyAlignment="1" applyProtection="1"/>
    <xf numFmtId="0" fontId="6" fillId="0" borderId="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4" borderId="0" xfId="0" applyFill="1" applyBorder="1" applyAlignment="1" applyProtection="1">
      <protection locked="0"/>
    </xf>
    <xf numFmtId="49" fontId="0" fillId="3" borderId="2" xfId="0" applyNumberFormat="1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52" xfId="0" applyFill="1" applyBorder="1" applyAlignment="1" applyProtection="1"/>
    <xf numFmtId="0" fontId="0" fillId="3" borderId="53" xfId="0" applyFill="1" applyBorder="1" applyAlignment="1" applyProtection="1"/>
    <xf numFmtId="0" fontId="0" fillId="0" borderId="10" xfId="0" applyBorder="1" applyAlignment="1" applyProtection="1">
      <alignment horizontal="center" wrapText="1"/>
    </xf>
    <xf numFmtId="0" fontId="0" fillId="0" borderId="24" xfId="0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2" fontId="10" fillId="3" borderId="2" xfId="0" applyNumberFormat="1" applyFont="1" applyFill="1" applyBorder="1" applyAlignment="1" applyProtection="1">
      <alignment horizontal="left"/>
    </xf>
    <xf numFmtId="0" fontId="0" fillId="0" borderId="55" xfId="0" applyBorder="1" applyAlignment="1" applyProtection="1"/>
    <xf numFmtId="0" fontId="0" fillId="0" borderId="56" xfId="0" applyBorder="1" applyAlignment="1" applyProtection="1"/>
    <xf numFmtId="2" fontId="0" fillId="3" borderId="2" xfId="0" applyNumberFormat="1" applyFill="1" applyBorder="1" applyAlignment="1" applyProtection="1">
      <alignment horizontal="left"/>
    </xf>
    <xf numFmtId="0" fontId="0" fillId="4" borderId="9" xfId="0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</xf>
    <xf numFmtId="49" fontId="0" fillId="3" borderId="2" xfId="0" applyNumberFormat="1" applyFill="1" applyBorder="1" applyAlignment="1"/>
    <xf numFmtId="0" fontId="0" fillId="0" borderId="14" xfId="0" applyBorder="1" applyAlignment="1"/>
    <xf numFmtId="0" fontId="6" fillId="0" borderId="57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2" fontId="0" fillId="3" borderId="2" xfId="0" applyNumberFormat="1" applyFill="1" applyBorder="1" applyAlignment="1"/>
    <xf numFmtId="2" fontId="0" fillId="3" borderId="52" xfId="0" applyNumberFormat="1" applyFill="1" applyBorder="1" applyAlignment="1">
      <alignment horizontal="left"/>
    </xf>
    <xf numFmtId="0" fontId="0" fillId="0" borderId="52" xfId="0" applyBorder="1" applyAlignment="1"/>
    <xf numFmtId="0" fontId="0" fillId="0" borderId="53" xfId="0" applyBorder="1" applyAlignment="1"/>
    <xf numFmtId="49" fontId="0" fillId="3" borderId="52" xfId="0" applyNumberFormat="1" applyFill="1" applyBorder="1" applyAlignment="1" applyProtection="1"/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51" xfId="0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0" fillId="3" borderId="2" xfId="0" applyNumberFormat="1" applyFill="1" applyBorder="1" applyAlignment="1" applyProtection="1"/>
    <xf numFmtId="0" fontId="0" fillId="4" borderId="2" xfId="0" applyFill="1" applyBorder="1" applyAlignment="1" applyProtection="1"/>
    <xf numFmtId="0" fontId="0" fillId="0" borderId="6" xfId="0" applyFill="1" applyBorder="1" applyAlignment="1" applyProtection="1"/>
    <xf numFmtId="0" fontId="0" fillId="0" borderId="2" xfId="0" applyFill="1" applyBorder="1" applyAlignment="1" applyProtection="1"/>
    <xf numFmtId="0" fontId="4" fillId="4" borderId="6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/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protection locked="0"/>
    </xf>
    <xf numFmtId="0" fontId="0" fillId="4" borderId="2" xfId="0" applyFill="1" applyBorder="1" applyAlignment="1"/>
    <xf numFmtId="0" fontId="0" fillId="4" borderId="7" xfId="0" applyFill="1" applyBorder="1" applyAlignment="1"/>
    <xf numFmtId="0" fontId="2" fillId="0" borderId="19" xfId="0" applyFont="1" applyBorder="1" applyAlignment="1">
      <alignment horizontal="right"/>
    </xf>
    <xf numFmtId="0" fontId="0" fillId="3" borderId="52" xfId="0" applyFill="1" applyBorder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40" xfId="0" applyBorder="1" applyAlignment="1"/>
    <xf numFmtId="0" fontId="0" fillId="0" borderId="59" xfId="0" applyBorder="1" applyAlignment="1"/>
    <xf numFmtId="0" fontId="2" fillId="0" borderId="20" xfId="0" applyFont="1" applyBorder="1" applyAlignment="1">
      <alignment horizontal="right"/>
    </xf>
    <xf numFmtId="0" fontId="0" fillId="3" borderId="2" xfId="0" applyFill="1" applyBorder="1" applyAlignment="1"/>
    <xf numFmtId="0" fontId="0" fillId="2" borderId="18" xfId="0" applyFill="1" applyBorder="1" applyAlignment="1" applyProtection="1"/>
    <xf numFmtId="0" fontId="0" fillId="0" borderId="11" xfId="0" applyBorder="1" applyAlignment="1" applyProtection="1"/>
    <xf numFmtId="0" fontId="0" fillId="0" borderId="18" xfId="0" applyBorder="1" applyAlignment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9" xfId="0" applyFill="1" applyBorder="1" applyAlignment="1" applyProtection="1"/>
    <xf numFmtId="0" fontId="1" fillId="4" borderId="6" xfId="0" applyFont="1" applyFill="1" applyBorder="1" applyAlignment="1" applyProtection="1">
      <alignment horizontal="center"/>
      <protection locked="0"/>
    </xf>
    <xf numFmtId="0" fontId="1" fillId="7" borderId="13" xfId="9" applyFill="1" applyBorder="1" applyAlignment="1" applyProtection="1">
      <protection locked="0"/>
    </xf>
    <xf numFmtId="0" fontId="1" fillId="7" borderId="17" xfId="9" applyFill="1" applyBorder="1" applyAlignment="1" applyProtection="1">
      <protection locked="0"/>
    </xf>
    <xf numFmtId="0" fontId="1" fillId="7" borderId="0" xfId="9" applyFill="1" applyAlignment="1" applyProtection="1">
      <protection locked="0"/>
    </xf>
    <xf numFmtId="0" fontId="1" fillId="7" borderId="3" xfId="9" applyFill="1" applyBorder="1" applyAlignment="1" applyProtection="1">
      <protection locked="0"/>
    </xf>
    <xf numFmtId="0" fontId="1" fillId="0" borderId="0" xfId="9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2" borderId="39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/>
    </xf>
    <xf numFmtId="0" fontId="0" fillId="2" borderId="40" xfId="0" applyFill="1" applyBorder="1" applyAlignment="1" applyProtection="1"/>
    <xf numFmtId="0" fontId="0" fillId="2" borderId="59" xfId="0" applyFill="1" applyBorder="1" applyAlignment="1" applyProtection="1"/>
    <xf numFmtId="0" fontId="0" fillId="0" borderId="16" xfId="0" applyBorder="1" applyAlignment="1" applyProtection="1">
      <alignment wrapText="1"/>
    </xf>
    <xf numFmtId="0" fontId="0" fillId="0" borderId="8" xfId="0" applyBorder="1" applyAlignment="1" applyProtection="1"/>
    <xf numFmtId="0" fontId="25" fillId="0" borderId="51" xfId="9" applyFont="1" applyBorder="1" applyAlignment="1" applyProtection="1">
      <alignment horizontal="center"/>
    </xf>
    <xf numFmtId="0" fontId="0" fillId="0" borderId="51" xfId="0" applyBorder="1" applyAlignment="1" applyProtection="1"/>
    <xf numFmtId="0" fontId="0" fillId="0" borderId="0" xfId="0" applyAlignment="1" applyProtection="1"/>
    <xf numFmtId="0" fontId="1" fillId="0" borderId="0" xfId="9" applyAlignment="1" applyProtection="1"/>
    <xf numFmtId="0" fontId="0" fillId="0" borderId="3" xfId="0" applyBorder="1" applyAlignment="1" applyProtection="1"/>
    <xf numFmtId="0" fontId="1" fillId="0" borderId="2" xfId="9" applyFont="1" applyBorder="1" applyAlignment="1" applyProtection="1"/>
    <xf numFmtId="0" fontId="1" fillId="0" borderId="13" xfId="9" applyBorder="1" applyAlignment="1" applyProtection="1"/>
    <xf numFmtId="0" fontId="0" fillId="0" borderId="13" xfId="0" applyBorder="1" applyAlignment="1" applyProtection="1"/>
    <xf numFmtId="0" fontId="0" fillId="0" borderId="17" xfId="0" applyBorder="1" applyAlignment="1" applyProtection="1"/>
    <xf numFmtId="0" fontId="1" fillId="0" borderId="9" xfId="9" applyBorder="1" applyAlignment="1" applyProtection="1"/>
    <xf numFmtId="0" fontId="0" fillId="0" borderId="9" xfId="0" applyBorder="1" applyAlignment="1" applyProtection="1"/>
    <xf numFmtId="0" fontId="1" fillId="0" borderId="13" xfId="9" applyFont="1" applyBorder="1" applyAlignment="1" applyProtection="1">
      <alignment horizontal="center"/>
    </xf>
    <xf numFmtId="0" fontId="1" fillId="0" borderId="17" xfId="9" applyBorder="1" applyAlignment="1" applyProtection="1">
      <alignment horizontal="center"/>
    </xf>
    <xf numFmtId="0" fontId="1" fillId="7" borderId="2" xfId="9" applyFill="1" applyBorder="1" applyAlignment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51" xfId="0" applyFont="1" applyBorder="1" applyAlignment="1" applyProtection="1">
      <alignment horizontal="center"/>
    </xf>
    <xf numFmtId="0" fontId="23" fillId="0" borderId="24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3" fillId="0" borderId="3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0" fillId="0" borderId="30" xfId="0" applyBorder="1" applyAlignment="1" applyProtection="1"/>
    <xf numFmtId="0" fontId="0" fillId="0" borderId="31" xfId="0" applyBorder="1" applyAlignment="1" applyProtection="1"/>
    <xf numFmtId="49" fontId="0" fillId="3" borderId="13" xfId="0" applyNumberFormat="1" applyFill="1" applyBorder="1" applyAlignment="1" applyProtection="1"/>
    <xf numFmtId="0" fontId="0" fillId="0" borderId="60" xfId="0" applyBorder="1" applyAlignment="1" applyProtection="1"/>
  </cellXfs>
  <cellStyles count="11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CONSULTANT-FEE-STANDARD (Bridge 9-25-01)" xfId="9"/>
    <cellStyle name="Total" xfId="1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315238</xdr:colOff>
      <xdr:row>9</xdr:row>
      <xdr:rowOff>173482</xdr:rowOff>
    </xdr:from>
    <xdr:to>
      <xdr:col>7</xdr:col>
      <xdr:colOff>561604</xdr:colOff>
      <xdr:row>11</xdr:row>
      <xdr:rowOff>23371</xdr:rowOff>
    </xdr:to>
    <xdr:pic>
      <xdr:nvPicPr>
        <xdr:cNvPr id="3" name="Picture 2" descr="Button imag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14" y="1916737"/>
          <a:ext cx="246366" cy="23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390526</xdr:colOff>
      <xdr:row>41</xdr:row>
      <xdr:rowOff>180978</xdr:rowOff>
    </xdr:from>
    <xdr:to>
      <xdr:col>4</xdr:col>
      <xdr:colOff>846583</xdr:colOff>
      <xdr:row>46</xdr:row>
      <xdr:rowOff>62868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1" y="7467603"/>
          <a:ext cx="1370457" cy="805815"/>
        </a:xfrm>
        <a:prstGeom prst="rect">
          <a:avLst/>
        </a:prstGeom>
      </xdr:spPr>
    </xdr:pic>
    <xdr:clientData/>
  </xdr:twoCellAnchor>
  <xdr:twoCellAnchor>
    <xdr:from>
      <xdr:col>4</xdr:col>
      <xdr:colOff>44555</xdr:colOff>
      <xdr:row>42</xdr:row>
      <xdr:rowOff>29562</xdr:rowOff>
    </xdr:from>
    <xdr:to>
      <xdr:col>4</xdr:col>
      <xdr:colOff>248662</xdr:colOff>
      <xdr:row>43</xdr:row>
      <xdr:rowOff>78160</xdr:rowOff>
    </xdr:to>
    <xdr:sp macro="" textlink="">
      <xdr:nvSpPr>
        <xdr:cNvPr id="3" name="TextBox 2"/>
        <xdr:cNvSpPr txBox="1"/>
      </xdr:nvSpPr>
      <xdr:spPr>
        <a:xfrm>
          <a:off x="5038504" y="7498230"/>
          <a:ext cx="204107" cy="248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1" u="none">
              <a:latin typeface="Parchment" pitchFamily="66" charset="0"/>
              <a:cs typeface="Browallia New" pitchFamily="34" charset="-34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1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1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18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1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2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2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4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44"/>
  <sheetViews>
    <sheetView showWhiteSpace="0" view="pageLayout" topLeftCell="A94" zoomScaleNormal="100" zoomScaleSheetLayoutView="100" workbookViewId="0">
      <selection activeCell="B40" sqref="B40"/>
    </sheetView>
  </sheetViews>
  <sheetFormatPr defaultColWidth="9.109375" defaultRowHeight="13.2" x14ac:dyDescent="0.25"/>
  <cols>
    <col min="1" max="1" width="16.5546875" style="368" customWidth="1"/>
    <col min="2" max="2" width="29.109375" style="368" customWidth="1"/>
    <col min="3" max="3" width="11.5546875" style="368" customWidth="1"/>
    <col min="4" max="4" width="34.5546875" style="368" customWidth="1"/>
    <col min="5" max="5" width="12.33203125" style="368" hidden="1" customWidth="1"/>
    <col min="6" max="34" width="0" style="368" hidden="1" customWidth="1"/>
    <col min="35" max="16384" width="9.109375" style="368"/>
  </cols>
  <sheetData>
    <row r="3" spans="1:4" x14ac:dyDescent="0.25">
      <c r="B3" s="369"/>
      <c r="C3" s="369"/>
      <c r="D3" s="369"/>
    </row>
    <row r="4" spans="1:4" x14ac:dyDescent="0.25">
      <c r="A4" s="370"/>
    </row>
    <row r="5" spans="1:4" s="371" customFormat="1" x14ac:dyDescent="0.25"/>
    <row r="6" spans="1:4" s="371" customFormat="1" x14ac:dyDescent="0.25"/>
    <row r="8" spans="1:4" x14ac:dyDescent="0.25">
      <c r="B8" s="372"/>
    </row>
    <row r="9" spans="1:4" x14ac:dyDescent="0.25">
      <c r="B9" s="372"/>
    </row>
    <row r="10" spans="1:4" x14ac:dyDescent="0.25">
      <c r="B10" s="372"/>
    </row>
    <row r="11" spans="1:4" x14ac:dyDescent="0.25">
      <c r="B11" s="372"/>
    </row>
    <row r="12" spans="1:4" ht="83.25" customHeight="1" x14ac:dyDescent="0.65">
      <c r="A12" s="392" t="s">
        <v>374</v>
      </c>
      <c r="B12" s="393"/>
      <c r="C12" s="393"/>
      <c r="D12" s="393"/>
    </row>
    <row r="13" spans="1:4" x14ac:dyDescent="0.25">
      <c r="B13" s="372"/>
    </row>
    <row r="14" spans="1:4" ht="18" x14ac:dyDescent="0.35">
      <c r="A14" s="394" t="s">
        <v>383</v>
      </c>
      <c r="B14" s="395"/>
      <c r="C14" s="395"/>
      <c r="D14" s="395"/>
    </row>
    <row r="15" spans="1:4" x14ac:dyDescent="0.25">
      <c r="B15" s="372"/>
    </row>
    <row r="16" spans="1:4" x14ac:dyDescent="0.25">
      <c r="B16" s="372"/>
    </row>
    <row r="17" spans="1:5" x14ac:dyDescent="0.25">
      <c r="B17" s="372"/>
    </row>
    <row r="18" spans="1:5" x14ac:dyDescent="0.25">
      <c r="B18" s="372"/>
    </row>
    <row r="19" spans="1:5" x14ac:dyDescent="0.25">
      <c r="B19" s="372"/>
    </row>
    <row r="20" spans="1:5" x14ac:dyDescent="0.25">
      <c r="B20" s="372"/>
    </row>
    <row r="21" spans="1:5" x14ac:dyDescent="0.25">
      <c r="B21" s="372"/>
    </row>
    <row r="22" spans="1:5" x14ac:dyDescent="0.25">
      <c r="B22" s="372"/>
    </row>
    <row r="23" spans="1:5" x14ac:dyDescent="0.25">
      <c r="B23" s="372"/>
    </row>
    <row r="24" spans="1:5" x14ac:dyDescent="0.25">
      <c r="B24" s="372"/>
    </row>
    <row r="25" spans="1:5" x14ac:dyDescent="0.25">
      <c r="B25" s="372"/>
    </row>
    <row r="26" spans="1:5" x14ac:dyDescent="0.25">
      <c r="B26" s="372"/>
    </row>
    <row r="27" spans="1:5" x14ac:dyDescent="0.25">
      <c r="B27" s="372"/>
    </row>
    <row r="28" spans="1:5" x14ac:dyDescent="0.25">
      <c r="A28" s="373" t="s">
        <v>378</v>
      </c>
      <c r="B28" s="373" t="s">
        <v>375</v>
      </c>
      <c r="C28" s="373" t="s">
        <v>376</v>
      </c>
      <c r="D28" s="373" t="s">
        <v>377</v>
      </c>
    </row>
    <row r="29" spans="1:5" x14ac:dyDescent="0.25">
      <c r="A29" s="373"/>
      <c r="B29" s="373"/>
      <c r="C29" s="373"/>
      <c r="D29" s="373"/>
    </row>
    <row r="30" spans="1:5" x14ac:dyDescent="0.25">
      <c r="A30" s="374" t="s">
        <v>379</v>
      </c>
      <c r="B30" s="375">
        <v>40569</v>
      </c>
      <c r="C30" s="374" t="s">
        <v>380</v>
      </c>
      <c r="D30" s="376" t="s">
        <v>381</v>
      </c>
      <c r="E30" s="377" t="s">
        <v>382</v>
      </c>
    </row>
    <row r="31" spans="1:5" x14ac:dyDescent="0.25">
      <c r="A31" s="374" t="s">
        <v>390</v>
      </c>
      <c r="B31" s="379" t="s">
        <v>391</v>
      </c>
      <c r="C31" s="374" t="s">
        <v>380</v>
      </c>
      <c r="D31" s="376" t="s">
        <v>392</v>
      </c>
    </row>
    <row r="32" spans="1:5" x14ac:dyDescent="0.25">
      <c r="A32" s="385" t="s">
        <v>394</v>
      </c>
      <c r="B32" s="375">
        <v>40676</v>
      </c>
      <c r="C32" s="385" t="s">
        <v>380</v>
      </c>
      <c r="D32" s="385" t="s">
        <v>395</v>
      </c>
    </row>
    <row r="33" spans="1:4" x14ac:dyDescent="0.25">
      <c r="A33" s="385" t="s">
        <v>396</v>
      </c>
      <c r="B33" s="375">
        <v>41101</v>
      </c>
      <c r="C33" s="387" t="s">
        <v>380</v>
      </c>
      <c r="D33" s="386" t="s">
        <v>397</v>
      </c>
    </row>
    <row r="34" spans="1:4" ht="26.4" x14ac:dyDescent="0.25">
      <c r="A34" s="388" t="s">
        <v>398</v>
      </c>
      <c r="B34" s="389">
        <v>41288</v>
      </c>
      <c r="C34" s="388" t="s">
        <v>380</v>
      </c>
      <c r="D34" s="388" t="s">
        <v>399</v>
      </c>
    </row>
    <row r="35" spans="1:4" x14ac:dyDescent="0.25">
      <c r="B35" s="372"/>
    </row>
    <row r="36" spans="1:4" x14ac:dyDescent="0.25">
      <c r="B36" s="372"/>
    </row>
    <row r="37" spans="1:4" x14ac:dyDescent="0.25">
      <c r="B37" s="372"/>
    </row>
    <row r="38" spans="1:4" x14ac:dyDescent="0.25">
      <c r="B38" s="372"/>
    </row>
    <row r="39" spans="1:4" x14ac:dyDescent="0.25">
      <c r="B39" s="372"/>
    </row>
    <row r="40" spans="1:4" x14ac:dyDescent="0.25">
      <c r="B40" s="372"/>
    </row>
    <row r="41" spans="1:4" x14ac:dyDescent="0.25">
      <c r="B41" s="372"/>
    </row>
    <row r="42" spans="1:4" x14ac:dyDescent="0.25">
      <c r="B42" s="372"/>
    </row>
    <row r="43" spans="1:4" x14ac:dyDescent="0.25">
      <c r="B43" s="372"/>
    </row>
    <row r="44" spans="1:4" x14ac:dyDescent="0.25">
      <c r="B44" s="372"/>
    </row>
  </sheetData>
  <sheetProtection password="C691" sheet="1" objects="1" scenarios="1" selectLockedCells="1" selectUnlockedCells="1"/>
  <mergeCells count="2">
    <mergeCell ref="A12:D12"/>
    <mergeCell ref="A14:D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view="pageBreakPreview" zoomScale="106" zoomScaleNormal="100" zoomScaleSheetLayoutView="106" workbookViewId="0">
      <selection activeCell="G4" sqref="G4"/>
    </sheetView>
  </sheetViews>
  <sheetFormatPr defaultRowHeight="13.2" x14ac:dyDescent="0.25"/>
  <cols>
    <col min="1" max="1" width="4.6640625" style="351" customWidth="1"/>
    <col min="2" max="2" width="11.5546875" customWidth="1"/>
  </cols>
  <sheetData>
    <row r="1" spans="1:14" ht="15.6" x14ac:dyDescent="0.3">
      <c r="B1" s="399" t="s">
        <v>131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4" ht="15.6" x14ac:dyDescent="0.3">
      <c r="B2" s="391" t="s">
        <v>413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4" ht="15.6" x14ac:dyDescent="0.3">
      <c r="B3" s="347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</row>
    <row r="4" spans="1:14" ht="15.6" x14ac:dyDescent="0.3">
      <c r="A4" s="352" t="s">
        <v>205</v>
      </c>
      <c r="B4" s="353" t="s">
        <v>347</v>
      </c>
      <c r="C4" s="353"/>
      <c r="D4" s="353"/>
      <c r="E4" s="353"/>
      <c r="F4" s="353"/>
      <c r="G4" s="353"/>
      <c r="H4" s="353"/>
      <c r="I4" s="353"/>
      <c r="J4" s="348"/>
      <c r="K4" s="348"/>
      <c r="L4" s="348"/>
      <c r="M4" s="348"/>
    </row>
    <row r="5" spans="1:14" ht="15" x14ac:dyDescent="0.25">
      <c r="A5" s="352"/>
    </row>
    <row r="6" spans="1:14" ht="15.6" x14ac:dyDescent="0.3">
      <c r="A6" s="352" t="s">
        <v>206</v>
      </c>
      <c r="B6" s="353" t="s">
        <v>384</v>
      </c>
      <c r="C6" s="353"/>
      <c r="D6" s="353"/>
      <c r="E6" s="353"/>
      <c r="F6" s="353"/>
      <c r="G6" s="353"/>
      <c r="H6" s="353"/>
      <c r="I6" s="353"/>
      <c r="J6" s="70"/>
      <c r="K6" s="70"/>
      <c r="L6" s="70"/>
      <c r="M6" s="70"/>
    </row>
    <row r="7" spans="1:14" ht="15" x14ac:dyDescent="0.2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4" ht="15" x14ac:dyDescent="0.25">
      <c r="A8" s="346" t="s">
        <v>207</v>
      </c>
      <c r="B8" s="104" t="s">
        <v>267</v>
      </c>
      <c r="C8" s="401" t="s">
        <v>266</v>
      </c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4" ht="15" x14ac:dyDescent="0.25">
      <c r="A9" s="346"/>
      <c r="B9" s="103" t="s">
        <v>268</v>
      </c>
      <c r="C9" s="401" t="s">
        <v>317</v>
      </c>
      <c r="D9" s="401"/>
      <c r="E9" s="401"/>
      <c r="F9" s="401"/>
      <c r="G9" s="401"/>
      <c r="H9" s="401"/>
      <c r="I9" s="401"/>
      <c r="J9" s="401"/>
      <c r="K9" s="401"/>
      <c r="L9" s="401"/>
      <c r="M9" s="401"/>
    </row>
    <row r="10" spans="1:14" ht="15" x14ac:dyDescent="0.25">
      <c r="A10" s="346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4" ht="15.6" x14ac:dyDescent="0.3">
      <c r="A11" s="346" t="s">
        <v>210</v>
      </c>
      <c r="B11" s="70" t="s">
        <v>385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378"/>
    </row>
    <row r="12" spans="1:14" ht="15.6" x14ac:dyDescent="0.3">
      <c r="A12" s="346"/>
      <c r="B12" s="70" t="s">
        <v>386</v>
      </c>
      <c r="C12" s="70"/>
      <c r="D12" s="70"/>
      <c r="E12" s="70"/>
      <c r="F12" s="70"/>
      <c r="G12" s="70"/>
      <c r="H12" s="70"/>
      <c r="I12" s="70"/>
      <c r="J12" s="71"/>
      <c r="K12" s="71"/>
      <c r="L12" s="71"/>
      <c r="M12" s="71"/>
      <c r="N12" s="378"/>
    </row>
    <row r="13" spans="1:14" ht="15.6" x14ac:dyDescent="0.3">
      <c r="A13" s="346"/>
      <c r="B13" s="398" t="s">
        <v>388</v>
      </c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78"/>
    </row>
    <row r="14" spans="1:14" ht="15" x14ac:dyDescent="0.25">
      <c r="A14" s="346"/>
      <c r="B14" s="70" t="s">
        <v>387</v>
      </c>
      <c r="C14" s="70"/>
      <c r="D14" s="70"/>
      <c r="E14" s="70"/>
      <c r="F14" s="70"/>
      <c r="G14" s="70"/>
      <c r="H14" s="70"/>
      <c r="I14" s="71"/>
      <c r="J14" s="71"/>
      <c r="K14" s="71"/>
      <c r="L14" s="71"/>
      <c r="M14" s="71"/>
    </row>
    <row r="15" spans="1:14" ht="15" x14ac:dyDescent="0.25">
      <c r="A15" s="346"/>
      <c r="B15" s="70"/>
      <c r="C15" s="70"/>
      <c r="D15" s="70"/>
      <c r="E15" s="70"/>
      <c r="F15" s="70"/>
      <c r="G15" s="70"/>
      <c r="H15" s="70"/>
      <c r="I15" s="71"/>
      <c r="J15" s="71"/>
      <c r="K15" s="71"/>
      <c r="L15" s="71"/>
      <c r="M15" s="71"/>
    </row>
    <row r="16" spans="1:14" ht="15" x14ac:dyDescent="0.25">
      <c r="A16" s="346" t="s">
        <v>212</v>
      </c>
      <c r="B16" s="70" t="s">
        <v>315</v>
      </c>
      <c r="C16" s="70"/>
      <c r="D16" s="70"/>
      <c r="E16" s="70"/>
      <c r="F16" s="70"/>
      <c r="G16" s="70"/>
      <c r="H16" s="70"/>
      <c r="I16" s="70"/>
      <c r="J16" s="70"/>
      <c r="K16" s="71"/>
      <c r="L16" s="71"/>
      <c r="M16" s="71"/>
    </row>
    <row r="17" spans="1:13" ht="15" x14ac:dyDescent="0.25">
      <c r="A17" s="346"/>
      <c r="B17" s="70" t="s">
        <v>143</v>
      </c>
      <c r="C17" s="70"/>
      <c r="D17" s="70"/>
      <c r="E17" s="70"/>
      <c r="F17" s="70"/>
      <c r="G17" s="70"/>
      <c r="H17" s="70"/>
      <c r="I17" s="70"/>
      <c r="J17" s="70"/>
      <c r="K17" s="71"/>
      <c r="L17" s="71"/>
      <c r="M17" s="71"/>
    </row>
    <row r="18" spans="1:13" ht="15" x14ac:dyDescent="0.25">
      <c r="A18" s="346"/>
      <c r="B18" s="70" t="s">
        <v>130</v>
      </c>
      <c r="C18" s="70"/>
      <c r="D18" s="70"/>
      <c r="E18" s="70"/>
      <c r="F18" s="70"/>
      <c r="G18" s="70"/>
      <c r="H18" s="70"/>
      <c r="I18" s="70"/>
      <c r="J18" s="70"/>
      <c r="K18" s="71"/>
      <c r="L18" s="71"/>
      <c r="M18" s="71"/>
    </row>
    <row r="19" spans="1:13" ht="15" x14ac:dyDescent="0.25">
      <c r="A19" s="346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5" x14ac:dyDescent="0.25">
      <c r="A20" s="346" t="s">
        <v>214</v>
      </c>
      <c r="B20" s="70" t="s">
        <v>209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1"/>
    </row>
    <row r="21" spans="1:13" ht="15" x14ac:dyDescent="0.25">
      <c r="A21" s="346"/>
      <c r="B21" s="70" t="s">
        <v>208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1"/>
    </row>
    <row r="22" spans="1:13" ht="15" x14ac:dyDescent="0.25">
      <c r="A22" s="346"/>
      <c r="B22" s="70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1"/>
    </row>
    <row r="23" spans="1:13" ht="15" x14ac:dyDescent="0.25">
      <c r="A23" s="346" t="s">
        <v>330</v>
      </c>
      <c r="B23" s="398" t="s">
        <v>213</v>
      </c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71"/>
    </row>
    <row r="24" spans="1:13" ht="15" x14ac:dyDescent="0.25">
      <c r="A24" s="34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5" x14ac:dyDescent="0.25">
      <c r="A25" s="346" t="s">
        <v>344</v>
      </c>
      <c r="B25" s="70" t="s">
        <v>215</v>
      </c>
      <c r="C25" s="70"/>
      <c r="D25" s="70"/>
      <c r="E25" s="70"/>
      <c r="F25" s="70"/>
      <c r="G25" s="70"/>
      <c r="H25" s="70"/>
      <c r="I25" s="70"/>
      <c r="J25" s="70"/>
      <c r="K25" s="70"/>
      <c r="L25" s="73"/>
      <c r="M25" s="71"/>
    </row>
    <row r="26" spans="1:13" ht="15" x14ac:dyDescent="0.25">
      <c r="B26" s="70" t="s">
        <v>211</v>
      </c>
      <c r="C26" s="70"/>
      <c r="D26" s="70"/>
      <c r="E26" s="70"/>
      <c r="F26" s="70"/>
      <c r="G26" s="70"/>
      <c r="H26" s="70"/>
      <c r="I26" s="70"/>
      <c r="J26" s="70"/>
      <c r="K26" s="70"/>
      <c r="L26" s="73"/>
      <c r="M26" s="71"/>
    </row>
    <row r="27" spans="1:13" x14ac:dyDescent="0.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5" x14ac:dyDescent="0.25">
      <c r="A28" s="352" t="s">
        <v>345</v>
      </c>
      <c r="B28" s="70" t="s">
        <v>169</v>
      </c>
      <c r="C28" s="70"/>
      <c r="D28" s="70"/>
      <c r="E28" s="70"/>
      <c r="F28" s="70"/>
      <c r="G28" s="70"/>
      <c r="H28" s="70"/>
      <c r="I28" s="70"/>
      <c r="J28" s="71"/>
      <c r="K28" s="71"/>
      <c r="L28" s="71"/>
      <c r="M28" s="71"/>
    </row>
    <row r="29" spans="1:13" ht="28.5" customHeight="1" x14ac:dyDescent="0.25">
      <c r="A29" s="352"/>
      <c r="B29" s="402" t="s">
        <v>373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</row>
    <row r="31" spans="1:13" ht="15" x14ac:dyDescent="0.25">
      <c r="A31" s="358" t="s">
        <v>346</v>
      </c>
      <c r="B31" s="396" t="s">
        <v>389</v>
      </c>
      <c r="C31" s="397"/>
      <c r="D31" s="397"/>
      <c r="E31" s="397"/>
      <c r="F31" s="397"/>
      <c r="G31" s="397"/>
      <c r="H31" s="397"/>
      <c r="I31" s="397"/>
      <c r="J31" s="397"/>
    </row>
    <row r="33" spans="1:1" s="353" customFormat="1" ht="15.6" x14ac:dyDescent="0.3">
      <c r="A33" s="348" t="s">
        <v>3</v>
      </c>
    </row>
    <row r="35" spans="1:1" s="353" customFormat="1" ht="15.6" x14ac:dyDescent="0.3">
      <c r="A35" s="351"/>
    </row>
  </sheetData>
  <sheetProtection password="C691" sheet="1" objects="1" scenarios="1" selectLockedCells="1" selectUnlockedCells="1"/>
  <customSheetViews>
    <customSheetView guid="{E83744A4-69ED-4080-AD44-5F2CB0BDC3A5}" printArea="1" showRuler="0" topLeftCell="A4">
      <selection activeCell="A30" sqref="A30"/>
      <pageMargins left="0.75" right="0.75" top="1" bottom="1" header="0.5" footer="0.5"/>
      <pageSetup orientation="landscape" r:id="rId1"/>
      <headerFooter alignWithMargins="0">
        <oddHeader>&amp;R&amp;D</oddHeader>
        <oddFooter>&amp;RRevised 07-29-03</oddFooter>
      </headerFooter>
    </customSheetView>
  </customSheetViews>
  <mergeCells count="7">
    <mergeCell ref="B31:J31"/>
    <mergeCell ref="B13:M13"/>
    <mergeCell ref="B1:M1"/>
    <mergeCell ref="B23:L23"/>
    <mergeCell ref="C8:M8"/>
    <mergeCell ref="C9:M9"/>
    <mergeCell ref="B29:M29"/>
  </mergeCells>
  <phoneticPr fontId="18" type="noConversion"/>
  <pageMargins left="0.75" right="0.75" top="1" bottom="1" header="0.5" footer="0.5"/>
  <pageSetup scale="99" orientation="landscape" r:id="rId2"/>
  <headerFooter alignWithMargins="0">
    <oddHeader>&amp;R&amp;D</oddHeader>
    <oddFooter>&amp;RRevised 07-29-03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98"/>
  <sheetViews>
    <sheetView view="pageBreakPreview" zoomScale="95" zoomScaleNormal="100" zoomScaleSheetLayoutView="95" workbookViewId="0">
      <selection activeCell="C12" sqref="C12"/>
    </sheetView>
  </sheetViews>
  <sheetFormatPr defaultRowHeight="13.2" x14ac:dyDescent="0.25"/>
  <cols>
    <col min="1" max="1" width="26.6640625" customWidth="1"/>
    <col min="2" max="2" width="20.88671875" customWidth="1"/>
    <col min="3" max="4" width="13.6640625" customWidth="1"/>
    <col min="5" max="5" width="14.44140625" customWidth="1"/>
    <col min="6" max="6" width="30.88671875" style="365" customWidth="1"/>
    <col min="7" max="7" width="3.44140625" style="365" customWidth="1"/>
    <col min="8" max="8" width="19" style="365" customWidth="1"/>
  </cols>
  <sheetData>
    <row r="1" spans="1:9" ht="14.4" thickTop="1" x14ac:dyDescent="0.25">
      <c r="A1" s="326" t="s">
        <v>0</v>
      </c>
      <c r="B1" s="327" t="s">
        <v>3</v>
      </c>
      <c r="C1" s="330"/>
      <c r="D1" s="331"/>
      <c r="E1" s="332"/>
    </row>
    <row r="2" spans="1:9" ht="13.8" x14ac:dyDescent="0.25">
      <c r="A2" s="328" t="s">
        <v>301</v>
      </c>
      <c r="B2" s="411"/>
      <c r="C2" s="412"/>
      <c r="D2" s="412"/>
      <c r="E2" s="413"/>
    </row>
    <row r="3" spans="1:9" ht="13.8" x14ac:dyDescent="0.25">
      <c r="A3" s="328" t="s">
        <v>1</v>
      </c>
      <c r="B3" s="411"/>
      <c r="C3" s="411"/>
      <c r="D3" s="411"/>
      <c r="E3" s="413"/>
    </row>
    <row r="4" spans="1:9" ht="13.8" x14ac:dyDescent="0.25">
      <c r="A4" s="328" t="s">
        <v>132</v>
      </c>
      <c r="B4" s="411"/>
      <c r="C4" s="411"/>
      <c r="D4" s="411"/>
      <c r="E4" s="413"/>
    </row>
    <row r="5" spans="1:9" ht="13.8" x14ac:dyDescent="0.25">
      <c r="A5" s="328" t="s">
        <v>138</v>
      </c>
      <c r="B5" s="345"/>
      <c r="C5" s="208"/>
      <c r="D5" s="121"/>
      <c r="E5" s="43"/>
    </row>
    <row r="6" spans="1:9" ht="13.8" x14ac:dyDescent="0.25">
      <c r="A6" s="328" t="s">
        <v>285</v>
      </c>
      <c r="B6" s="414"/>
      <c r="C6" s="415"/>
      <c r="D6" s="415"/>
      <c r="E6" s="413"/>
    </row>
    <row r="7" spans="1:9" ht="16.5" customHeight="1" thickBot="1" x14ac:dyDescent="0.3">
      <c r="A7" s="329" t="s">
        <v>263</v>
      </c>
      <c r="B7" s="416"/>
      <c r="C7" s="417"/>
      <c r="D7" s="417"/>
      <c r="E7" s="418"/>
    </row>
    <row r="8" spans="1:9" ht="6.75" customHeight="1" thickTop="1" x14ac:dyDescent="0.25">
      <c r="A8" s="419" t="s">
        <v>129</v>
      </c>
      <c r="B8" s="420"/>
      <c r="C8" s="420"/>
      <c r="D8" s="420"/>
      <c r="E8" s="420"/>
    </row>
    <row r="9" spans="1:9" ht="8.25" customHeight="1" x14ac:dyDescent="0.25">
      <c r="A9" s="421"/>
      <c r="B9" s="422"/>
      <c r="C9" s="422"/>
      <c r="D9" s="422"/>
      <c r="E9" s="422"/>
    </row>
    <row r="10" spans="1:9" ht="5.25" customHeight="1" x14ac:dyDescent="0.25">
      <c r="A10" s="421"/>
      <c r="B10" s="422"/>
      <c r="C10" s="422"/>
      <c r="D10" s="422"/>
      <c r="E10" s="422"/>
    </row>
    <row r="11" spans="1:9" ht="24.75" customHeight="1" x14ac:dyDescent="0.25">
      <c r="A11" s="409"/>
      <c r="B11" s="410"/>
      <c r="C11" s="333" t="s">
        <v>310</v>
      </c>
      <c r="D11" s="323" t="s">
        <v>309</v>
      </c>
      <c r="E11" s="333" t="s">
        <v>311</v>
      </c>
      <c r="F11" s="365" t="s">
        <v>362</v>
      </c>
    </row>
    <row r="12" spans="1:9" x14ac:dyDescent="0.25">
      <c r="A12" s="423" t="s">
        <v>133</v>
      </c>
      <c r="B12" s="405"/>
      <c r="C12" s="325">
        <f>'Corridor (Fee)'!E30</f>
        <v>0</v>
      </c>
      <c r="D12" s="324">
        <f>'Corridor (Expense)'!G29</f>
        <v>0</v>
      </c>
      <c r="E12" s="334">
        <f>SUM(C12:D12)</f>
        <v>0</v>
      </c>
      <c r="F12" s="366" t="s">
        <v>352</v>
      </c>
      <c r="G12" s="366"/>
      <c r="H12" s="366" t="s">
        <v>363</v>
      </c>
      <c r="I12" s="381"/>
    </row>
    <row r="13" spans="1:9" x14ac:dyDescent="0.25">
      <c r="A13" s="423" t="s">
        <v>134</v>
      </c>
      <c r="B13" s="405"/>
      <c r="C13" s="325">
        <f>'Survey(Fee)'!E29</f>
        <v>0</v>
      </c>
      <c r="D13" s="324">
        <f>'Survey (Expense)'!G28</f>
        <v>0</v>
      </c>
      <c r="E13" s="334">
        <f t="shared" ref="E13:E19" si="0">SUM(C13:D13)</f>
        <v>0</v>
      </c>
      <c r="F13" s="366" t="s">
        <v>353</v>
      </c>
      <c r="G13" s="366"/>
      <c r="H13" s="364" t="s">
        <v>364</v>
      </c>
      <c r="I13" s="381"/>
    </row>
    <row r="14" spans="1:9" x14ac:dyDescent="0.25">
      <c r="A14" s="423" t="s">
        <v>175</v>
      </c>
      <c r="B14" s="405"/>
      <c r="C14" s="325">
        <f>'Preliminary Roadway Plans(Fee)'!E25</f>
        <v>0</v>
      </c>
      <c r="D14" s="324">
        <f>'Prelim. Roadway (Expense)'!G28</f>
        <v>0</v>
      </c>
      <c r="E14" s="334">
        <f t="shared" si="0"/>
        <v>0</v>
      </c>
      <c r="F14" s="366" t="s">
        <v>354</v>
      </c>
      <c r="G14" s="366"/>
      <c r="H14" s="364" t="s">
        <v>366</v>
      </c>
      <c r="I14" s="381"/>
    </row>
    <row r="15" spans="1:9" x14ac:dyDescent="0.25">
      <c r="A15" s="423" t="s">
        <v>176</v>
      </c>
      <c r="B15" s="405"/>
      <c r="C15" s="325">
        <f>'Preliminary Bridge Plans(Fee)'!E25</f>
        <v>0</v>
      </c>
      <c r="D15" s="324">
        <f>'Prelim. Bridge (Expense)'!G29</f>
        <v>0</v>
      </c>
      <c r="E15" s="334">
        <f t="shared" si="0"/>
        <v>0</v>
      </c>
      <c r="F15" s="366" t="s">
        <v>355</v>
      </c>
      <c r="G15" s="366"/>
      <c r="H15" s="364" t="s">
        <v>365</v>
      </c>
      <c r="I15" s="381"/>
    </row>
    <row r="16" spans="1:9" x14ac:dyDescent="0.25">
      <c r="A16" s="423" t="s">
        <v>135</v>
      </c>
      <c r="B16" s="405"/>
      <c r="C16" s="325">
        <f>'ROW(Fee)'!E26</f>
        <v>0</v>
      </c>
      <c r="D16" s="324">
        <f>'ROW (Expense)'!G28</f>
        <v>0</v>
      </c>
      <c r="E16" s="334">
        <f t="shared" si="0"/>
        <v>0</v>
      </c>
      <c r="F16" s="366" t="s">
        <v>356</v>
      </c>
      <c r="G16" s="366"/>
      <c r="H16" s="364" t="s">
        <v>367</v>
      </c>
      <c r="I16" s="381"/>
    </row>
    <row r="17" spans="1:9" x14ac:dyDescent="0.25">
      <c r="A17" s="423" t="s">
        <v>168</v>
      </c>
      <c r="B17" s="405"/>
      <c r="C17" s="325">
        <f>'Roadway Plans (Fee)'!E25</f>
        <v>0</v>
      </c>
      <c r="D17" s="324">
        <f>'Roadway (Expense)'!G28</f>
        <v>0</v>
      </c>
      <c r="E17" s="334">
        <f t="shared" si="0"/>
        <v>0</v>
      </c>
      <c r="F17" s="366" t="s">
        <v>357</v>
      </c>
      <c r="G17" s="366"/>
      <c r="H17" s="364" t="s">
        <v>368</v>
      </c>
      <c r="I17" s="381"/>
    </row>
    <row r="18" spans="1:9" x14ac:dyDescent="0.25">
      <c r="A18" s="404" t="s">
        <v>167</v>
      </c>
      <c r="B18" s="405"/>
      <c r="C18" s="325">
        <f>'Bridge Plans (Fee)'!E25</f>
        <v>0</v>
      </c>
      <c r="D18" s="324">
        <f>'Bridge (Expense)'!G28</f>
        <v>0</v>
      </c>
      <c r="E18" s="334">
        <f t="shared" si="0"/>
        <v>0</v>
      </c>
      <c r="F18" s="366" t="s">
        <v>358</v>
      </c>
      <c r="G18" s="366"/>
      <c r="H18" s="364" t="s">
        <v>369</v>
      </c>
      <c r="I18" s="381"/>
    </row>
    <row r="19" spans="1:9" x14ac:dyDescent="0.25">
      <c r="A19" s="404" t="s">
        <v>279</v>
      </c>
      <c r="B19" s="405"/>
      <c r="C19" s="325">
        <f>'Drainage Plans (Fee)'!E25</f>
        <v>0</v>
      </c>
      <c r="D19" s="324">
        <f>'Drainage Plans (Expense)'!G28</f>
        <v>0</v>
      </c>
      <c r="E19" s="334">
        <f t="shared" si="0"/>
        <v>0</v>
      </c>
      <c r="F19" s="366" t="s">
        <v>359</v>
      </c>
      <c r="G19" s="366"/>
      <c r="H19" s="364" t="s">
        <v>370</v>
      </c>
      <c r="I19" s="381"/>
    </row>
    <row r="20" spans="1:9" x14ac:dyDescent="0.25">
      <c r="A20" s="404" t="s">
        <v>338</v>
      </c>
      <c r="B20" s="405"/>
      <c r="C20" s="325">
        <f>'Sanitary Plans (Fee)'!E25</f>
        <v>0</v>
      </c>
      <c r="D20" s="324">
        <f>'Sanitary Plans (Expense)'!G28</f>
        <v>0</v>
      </c>
      <c r="E20" s="334">
        <f>SUM(C20:D20)</f>
        <v>0</v>
      </c>
      <c r="F20" s="366" t="s">
        <v>360</v>
      </c>
      <c r="G20" s="366"/>
      <c r="H20" s="364" t="s">
        <v>371</v>
      </c>
      <c r="I20" s="381"/>
    </row>
    <row r="21" spans="1:9" ht="13.8" thickBot="1" x14ac:dyDescent="0.3">
      <c r="A21" s="230" t="s">
        <v>350</v>
      </c>
      <c r="B21" s="339"/>
      <c r="C21" s="325">
        <f>'Enviromental (Fee)'!E28</f>
        <v>0</v>
      </c>
      <c r="D21" s="382">
        <f>'Enviromental (Expense)'!G28</f>
        <v>0</v>
      </c>
      <c r="E21" s="383">
        <f>SUM(C21:D21)</f>
        <v>0</v>
      </c>
      <c r="F21" s="366" t="s">
        <v>361</v>
      </c>
      <c r="G21" s="366"/>
      <c r="H21" s="364" t="s">
        <v>372</v>
      </c>
      <c r="I21" s="381"/>
    </row>
    <row r="22" spans="1:9" ht="21.75" customHeight="1" thickBot="1" x14ac:dyDescent="0.35">
      <c r="A22" s="429" t="s">
        <v>137</v>
      </c>
      <c r="B22" s="430"/>
      <c r="C22" s="430"/>
      <c r="D22" s="424">
        <f>SUM(E12:E21)</f>
        <v>0</v>
      </c>
      <c r="E22" s="425"/>
    </row>
    <row r="23" spans="1:9" x14ac:dyDescent="0.25">
      <c r="A23" s="167"/>
      <c r="B23" s="168"/>
      <c r="C23" s="169"/>
      <c r="D23" s="384"/>
    </row>
    <row r="24" spans="1:9" x14ac:dyDescent="0.25">
      <c r="A24" s="170"/>
      <c r="B24" s="170"/>
      <c r="C24" s="170"/>
      <c r="D24" s="170"/>
    </row>
    <row r="25" spans="1:9" ht="13.8" thickBot="1" x14ac:dyDescent="0.3">
      <c r="A25" s="170"/>
      <c r="B25" s="170"/>
      <c r="C25" s="170"/>
      <c r="D25" s="170"/>
    </row>
    <row r="26" spans="1:9" x14ac:dyDescent="0.25">
      <c r="A26" s="171" t="s">
        <v>142</v>
      </c>
      <c r="B26" s="172" t="s">
        <v>262</v>
      </c>
      <c r="C26" s="406"/>
      <c r="D26" s="407"/>
      <c r="E26" s="408"/>
    </row>
    <row r="27" spans="1:9" ht="25.5" customHeight="1" x14ac:dyDescent="0.25">
      <c r="A27" s="173" t="s">
        <v>141</v>
      </c>
      <c r="B27" s="174" t="s">
        <v>222</v>
      </c>
      <c r="C27" s="426" t="s">
        <v>261</v>
      </c>
      <c r="D27" s="427"/>
      <c r="E27" s="428"/>
    </row>
    <row r="28" spans="1:9" x14ac:dyDescent="0.25">
      <c r="A28" s="175" t="s">
        <v>298</v>
      </c>
      <c r="B28" s="105"/>
      <c r="C28" s="434"/>
      <c r="D28" s="435"/>
      <c r="E28" s="436"/>
    </row>
    <row r="29" spans="1:9" x14ac:dyDescent="0.25">
      <c r="A29" s="175" t="s">
        <v>351</v>
      </c>
      <c r="B29" s="105"/>
      <c r="C29" s="434"/>
      <c r="D29" s="437"/>
      <c r="E29" s="436"/>
    </row>
    <row r="30" spans="1:9" x14ac:dyDescent="0.25">
      <c r="A30" s="175" t="s">
        <v>221</v>
      </c>
      <c r="B30" s="105"/>
      <c r="C30" s="434"/>
      <c r="D30" s="435"/>
      <c r="E30" s="436"/>
    </row>
    <row r="31" spans="1:9" x14ac:dyDescent="0.25">
      <c r="A31" s="175" t="s">
        <v>294</v>
      </c>
      <c r="B31" s="105"/>
      <c r="C31" s="434"/>
      <c r="D31" s="435"/>
      <c r="E31" s="436"/>
    </row>
    <row r="32" spans="1:9" x14ac:dyDescent="0.25">
      <c r="A32" s="175" t="s">
        <v>4</v>
      </c>
      <c r="B32" s="105"/>
      <c r="C32" s="434"/>
      <c r="D32" s="435"/>
      <c r="E32" s="438"/>
    </row>
    <row r="33" spans="1:10" x14ac:dyDescent="0.25">
      <c r="A33" s="175" t="s">
        <v>73</v>
      </c>
      <c r="B33" s="105"/>
      <c r="C33" s="434"/>
      <c r="D33" s="435"/>
      <c r="E33" s="436"/>
    </row>
    <row r="34" spans="1:10" ht="13.8" thickBot="1" x14ac:dyDescent="0.3">
      <c r="A34" s="176" t="s">
        <v>216</v>
      </c>
      <c r="B34" s="106"/>
      <c r="C34" s="441"/>
      <c r="D34" s="442"/>
      <c r="E34" s="443"/>
    </row>
    <row r="35" spans="1:10" x14ac:dyDescent="0.25">
      <c r="A35" s="177"/>
      <c r="B35" s="178"/>
      <c r="C35" s="170"/>
      <c r="D35" s="170"/>
    </row>
    <row r="36" spans="1:10" x14ac:dyDescent="0.25">
      <c r="A36" s="170" t="s">
        <v>3</v>
      </c>
      <c r="B36" s="170"/>
      <c r="C36" s="170"/>
      <c r="D36" s="170"/>
    </row>
    <row r="37" spans="1:10" ht="15.6" x14ac:dyDescent="0.3">
      <c r="A37" s="179"/>
      <c r="B37" s="170"/>
      <c r="C37" s="170"/>
      <c r="D37" s="170"/>
    </row>
    <row r="38" spans="1:10" ht="15.6" x14ac:dyDescent="0.3">
      <c r="A38" s="179"/>
      <c r="B38" s="170"/>
      <c r="C38" s="170"/>
      <c r="D38" s="170"/>
    </row>
    <row r="39" spans="1:10" ht="15.6" x14ac:dyDescent="0.3">
      <c r="A39" s="179"/>
      <c r="B39" s="170"/>
      <c r="C39" s="170"/>
      <c r="D39" s="170"/>
    </row>
    <row r="40" spans="1:10" ht="15.6" x14ac:dyDescent="0.3">
      <c r="A40" s="170"/>
      <c r="B40" s="433" t="s">
        <v>305</v>
      </c>
      <c r="C40" s="403"/>
      <c r="D40" s="390"/>
    </row>
    <row r="41" spans="1:10" ht="15.6" x14ac:dyDescent="0.25">
      <c r="A41" s="170"/>
      <c r="B41" s="439" t="s">
        <v>307</v>
      </c>
      <c r="C41" s="440"/>
      <c r="D41" s="153" t="s">
        <v>308</v>
      </c>
    </row>
    <row r="42" spans="1:10" ht="15.6" x14ac:dyDescent="0.3">
      <c r="A42" s="170"/>
      <c r="B42" s="170"/>
      <c r="C42" s="170"/>
      <c r="D42" s="170"/>
      <c r="E42" s="170"/>
      <c r="J42" s="64" t="s">
        <v>3</v>
      </c>
    </row>
    <row r="43" spans="1:10" ht="15.6" x14ac:dyDescent="0.3">
      <c r="A43" s="170"/>
      <c r="B43" s="431"/>
      <c r="C43" s="432"/>
      <c r="D43" s="170"/>
      <c r="E43" s="170"/>
    </row>
    <row r="44" spans="1:10" ht="15.6" x14ac:dyDescent="0.25">
      <c r="A44" s="170"/>
      <c r="B44" s="153" t="s">
        <v>306</v>
      </c>
      <c r="C44" s="131" t="s">
        <v>3</v>
      </c>
      <c r="D44" s="170"/>
      <c r="E44" s="170"/>
    </row>
    <row r="45" spans="1:10" x14ac:dyDescent="0.25">
      <c r="D45" s="170"/>
      <c r="E45" s="170"/>
    </row>
    <row r="46" spans="1:10" x14ac:dyDescent="0.25">
      <c r="D46" s="170"/>
      <c r="E46" s="170"/>
    </row>
    <row r="47" spans="1:10" x14ac:dyDescent="0.25">
      <c r="D47" s="170"/>
      <c r="E47" s="170"/>
    </row>
    <row r="98" spans="1:4" x14ac:dyDescent="0.25">
      <c r="A98" s="61" t="s">
        <v>218</v>
      </c>
      <c r="B98" s="74">
        <v>0.44500000000000001</v>
      </c>
      <c r="C98" s="18" t="s">
        <v>219</v>
      </c>
      <c r="D98" s="18" t="s">
        <v>220</v>
      </c>
    </row>
  </sheetData>
  <sheetProtection password="C691" sheet="1" objects="1" scenarios="1"/>
  <customSheetViews>
    <customSheetView guid="{E83744A4-69ED-4080-AD44-5F2CB0BDC3A5}" showPageBreaks="1" fitToPage="1" printArea="1" showRuler="0" topLeftCell="A16">
      <selection activeCell="B36" sqref="B36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30">
    <mergeCell ref="A20:B20"/>
    <mergeCell ref="D22:E22"/>
    <mergeCell ref="C27:E27"/>
    <mergeCell ref="A22:C22"/>
    <mergeCell ref="B43:C43"/>
    <mergeCell ref="B40:C40"/>
    <mergeCell ref="C28:E28"/>
    <mergeCell ref="C30:E30"/>
    <mergeCell ref="C31:E31"/>
    <mergeCell ref="C29:E29"/>
    <mergeCell ref="C32:E32"/>
    <mergeCell ref="B41:C41"/>
    <mergeCell ref="C33:E33"/>
    <mergeCell ref="C34:E34"/>
    <mergeCell ref="A19:B19"/>
    <mergeCell ref="A18:B18"/>
    <mergeCell ref="C26:E26"/>
    <mergeCell ref="A11:B11"/>
    <mergeCell ref="B2:E2"/>
    <mergeCell ref="B3:E3"/>
    <mergeCell ref="B4:E4"/>
    <mergeCell ref="B6:E6"/>
    <mergeCell ref="B7:E7"/>
    <mergeCell ref="A8:E10"/>
    <mergeCell ref="A12:B12"/>
    <mergeCell ref="A13:B13"/>
    <mergeCell ref="A14:B14"/>
    <mergeCell ref="A15:B15"/>
    <mergeCell ref="A16:B16"/>
    <mergeCell ref="A17:B17"/>
  </mergeCells>
  <phoneticPr fontId="18" type="noConversion"/>
  <hyperlinks>
    <hyperlink ref="F12" location="'Corridor (Fee)'!Print_Area" display="'Corridor (Fee)'!Print_Area"/>
    <hyperlink ref="F13" location="'Survey(Fee)'!Print_Area" display="'Survey(Fee)'!Print_Area"/>
    <hyperlink ref="F14" location="'Preliminary Roadway Plans(Fee)'!Print_Area" display="'Preliminary Roadway Plans(Fee)'!Print_Area"/>
    <hyperlink ref="F15" location="'Preliminary Bridge Plans(Fee)'!Print_Area" display="'Preliminary Bridge Plans(Fee)'!Print_Area"/>
    <hyperlink ref="F16" location="'ROW(Fee)'!Print_Area" display="'ROW(Fee)'!Print_Area"/>
    <hyperlink ref="F17" location="'Roadway Plans (Fee)'!Print_Area" display="'Roadway Plans (Fee)'!Print_Area"/>
    <hyperlink ref="F18" location="'Bridge Plans (Fee)'!Print_Area" display="'Bridge Plans (Fee)'!Print_Area"/>
    <hyperlink ref="F19" location="'Drainage Plans (Fee)'!Print_Area" display="'Drainage Plans (Fee)'!Print_Area"/>
    <hyperlink ref="F20" location="'Sanitary Plans (Fee)'!Print_Area" display="'Sanitary Plans (Fee)'!Print_Area"/>
    <hyperlink ref="F21" location="'Enviromental (Fee)'!Print_Area" display="'Enviromental (Fee)'!Print_Area"/>
    <hyperlink ref="H12" location="'Corridor (Expense)'!Print_Area" display="'Corridor (Expense)'!Print_Area"/>
    <hyperlink ref="H13" location="'Survey (Expense)'!Print_Area" display="'Survey (Expense)'!Print_Area"/>
    <hyperlink ref="H15" location="'Prelim. Bridge (Expense)'!Print_Area" display="'Prelim. Bridge (Expense)'!Print_Area"/>
    <hyperlink ref="H14" location="'Prelim. Roadway (Expense)'!Print_Area" display="'Prelim. Roadway (Expense)'!Print_Area"/>
    <hyperlink ref="H16" location="'ROW (Expense)'!A1" display="'ROW (Expense)'!A1"/>
    <hyperlink ref="H17" location="'Roadway (Expense)'!A1" display="'Roadway (Expense)'!A1"/>
    <hyperlink ref="H18" location="'Bridge (Expense)'!Print_Area" display="'Bridge (Expense)'!Print_Area"/>
    <hyperlink ref="H19" location="'Drainage Plans (Expense)'!Print_Area" display="'Drainage Plans (Expense)'!Print_Area"/>
    <hyperlink ref="H20" location="'Sanitary Plans (Expense)'!A1" display="'Sanitary Plans (Expense)'!A1"/>
    <hyperlink ref="H21" location="'Enviromental (Expense)'!A1" display="'Enviromental (Expense)'!A1"/>
  </hyperlinks>
  <pageMargins left="0.75" right="0.7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5"/>
  <sheetViews>
    <sheetView view="pageBreakPreview" zoomScale="98" zoomScaleNormal="100" zoomScaleSheetLayoutView="98" workbookViewId="0">
      <pane ySplit="9" topLeftCell="A13" activePane="bottomLeft" state="frozen"/>
      <selection pane="bottomLeft" activeCell="E21" sqref="E21"/>
    </sheetView>
  </sheetViews>
  <sheetFormatPr defaultRowHeight="13.2" x14ac:dyDescent="0.25"/>
  <cols>
    <col min="1" max="1" width="10.6640625" style="5" customWidth="1"/>
    <col min="2" max="2" width="15.109375" customWidth="1"/>
    <col min="3" max="3" width="21.33203125" customWidth="1"/>
    <col min="4" max="4" width="17.109375" customWidth="1"/>
    <col min="5" max="7" width="8.6640625" customWidth="1"/>
  </cols>
  <sheetData>
    <row r="1" spans="1:7" ht="13.8" x14ac:dyDescent="0.25">
      <c r="A1" s="465" t="s">
        <v>0</v>
      </c>
      <c r="B1" s="466"/>
      <c r="C1" s="119" t="str">
        <f>'GRAND TOTAL FEE'!B1</f>
        <v xml:space="preserve"> </v>
      </c>
      <c r="D1" s="359"/>
      <c r="E1" s="138"/>
      <c r="F1" s="359"/>
      <c r="G1" s="360"/>
    </row>
    <row r="2" spans="1:7" ht="13.8" x14ac:dyDescent="0.25">
      <c r="A2" s="465" t="s">
        <v>301</v>
      </c>
      <c r="B2" s="466"/>
      <c r="C2" s="467">
        <f>'GRAND TOTAL FEE'!B2</f>
        <v>0</v>
      </c>
      <c r="D2" s="468"/>
      <c r="E2" s="468"/>
      <c r="F2" s="468"/>
      <c r="G2" s="469"/>
    </row>
    <row r="3" spans="1:7" ht="13.8" x14ac:dyDescent="0.25">
      <c r="A3" s="465" t="s">
        <v>1</v>
      </c>
      <c r="B3" s="466"/>
      <c r="C3" s="467">
        <f>'GRAND TOTAL FEE'!B3</f>
        <v>0</v>
      </c>
      <c r="D3" s="468"/>
      <c r="E3" s="468"/>
      <c r="F3" s="468"/>
      <c r="G3" s="469"/>
    </row>
    <row r="4" spans="1:7" ht="13.8" x14ac:dyDescent="0.25">
      <c r="A4" s="465" t="s">
        <v>132</v>
      </c>
      <c r="B4" s="466"/>
      <c r="C4" s="467">
        <f>'GRAND TOTAL FEE'!B4</f>
        <v>0</v>
      </c>
      <c r="D4" s="468"/>
      <c r="E4" s="468"/>
      <c r="F4" s="468"/>
      <c r="G4" s="469"/>
    </row>
    <row r="5" spans="1:7" ht="13.8" x14ac:dyDescent="0.25">
      <c r="A5" s="465" t="s">
        <v>138</v>
      </c>
      <c r="B5" s="466"/>
      <c r="C5" s="125">
        <f>'GRAND TOTAL FEE'!B5</f>
        <v>0</v>
      </c>
      <c r="D5" s="359"/>
      <c r="E5" s="138"/>
      <c r="F5" s="359"/>
      <c r="G5" s="361"/>
    </row>
    <row r="6" spans="1:7" ht="13.8" x14ac:dyDescent="0.25">
      <c r="A6" s="465" t="s">
        <v>285</v>
      </c>
      <c r="B6" s="466"/>
      <c r="C6" s="472">
        <f>'GRAND TOTAL FEE'!B6</f>
        <v>0</v>
      </c>
      <c r="D6" s="468"/>
      <c r="E6" s="468"/>
      <c r="F6" s="468"/>
      <c r="G6" s="469"/>
    </row>
    <row r="7" spans="1:7" ht="14.4" thickBot="1" x14ac:dyDescent="0.3">
      <c r="A7" s="470" t="s">
        <v>263</v>
      </c>
      <c r="B7" s="471"/>
      <c r="C7" s="473">
        <f>'GRAND TOTAL FEE'!B7</f>
        <v>0</v>
      </c>
      <c r="D7" s="474"/>
      <c r="E7" s="474"/>
      <c r="F7" s="474"/>
      <c r="G7" s="475"/>
    </row>
    <row r="8" spans="1:7" ht="15" customHeight="1" thickTop="1" x14ac:dyDescent="0.25">
      <c r="A8" s="447" t="s">
        <v>80</v>
      </c>
      <c r="B8" s="448"/>
      <c r="C8" s="448"/>
      <c r="D8" s="449"/>
      <c r="E8" s="453" t="str">
        <f>'GRAND TOTAL FEE'!A28</f>
        <v>Project Engineer</v>
      </c>
      <c r="F8" s="455" t="str">
        <f>'GRAND TOTAL FEE'!A30</f>
        <v>Design Engineer</v>
      </c>
      <c r="G8" s="457" t="str">
        <f>'GRAND TOTAL FEE'!A31</f>
        <v>Engineer Tech. / CADD</v>
      </c>
    </row>
    <row r="9" spans="1:7" ht="24" customHeight="1" x14ac:dyDescent="0.25">
      <c r="A9" s="450"/>
      <c r="B9" s="451"/>
      <c r="C9" s="451"/>
      <c r="D9" s="452"/>
      <c r="E9" s="454"/>
      <c r="F9" s="456"/>
      <c r="G9" s="458"/>
    </row>
    <row r="10" spans="1:7" ht="15.6" x14ac:dyDescent="0.3">
      <c r="A10" s="183" t="s">
        <v>19</v>
      </c>
      <c r="B10" s="184"/>
      <c r="C10" s="185" t="s">
        <v>3</v>
      </c>
      <c r="D10" s="186" t="s">
        <v>3</v>
      </c>
      <c r="E10" s="459" t="s">
        <v>313</v>
      </c>
      <c r="F10" s="460"/>
      <c r="G10" s="461"/>
    </row>
    <row r="11" spans="1:7" x14ac:dyDescent="0.25">
      <c r="A11" s="188" t="s">
        <v>81</v>
      </c>
      <c r="B11" s="189"/>
      <c r="C11" s="189"/>
      <c r="D11" s="189"/>
      <c r="E11" s="462"/>
      <c r="F11" s="463"/>
      <c r="G11" s="464"/>
    </row>
    <row r="12" spans="1:7" x14ac:dyDescent="0.25">
      <c r="A12" s="190" t="s">
        <v>223</v>
      </c>
      <c r="B12" s="191"/>
      <c r="C12" s="191"/>
      <c r="D12" s="191"/>
      <c r="E12" s="344">
        <v>0</v>
      </c>
      <c r="F12" s="76">
        <v>0</v>
      </c>
      <c r="G12" s="6">
        <v>0</v>
      </c>
    </row>
    <row r="13" spans="1:7" x14ac:dyDescent="0.25">
      <c r="A13" s="190" t="s">
        <v>82</v>
      </c>
      <c r="B13" s="191"/>
      <c r="C13" s="191"/>
      <c r="D13" s="191"/>
      <c r="E13" s="76">
        <v>0</v>
      </c>
      <c r="F13" s="76">
        <v>0</v>
      </c>
      <c r="G13" s="6">
        <v>0</v>
      </c>
    </row>
    <row r="14" spans="1:7" x14ac:dyDescent="0.25">
      <c r="A14" s="190" t="s">
        <v>83</v>
      </c>
      <c r="B14" s="191"/>
      <c r="C14" s="191"/>
      <c r="D14" s="191"/>
      <c r="E14" s="76">
        <v>0</v>
      </c>
      <c r="F14" s="76">
        <v>0</v>
      </c>
      <c r="G14" s="6">
        <v>0</v>
      </c>
    </row>
    <row r="15" spans="1:7" x14ac:dyDescent="0.25">
      <c r="A15" s="190" t="s">
        <v>84</v>
      </c>
      <c r="B15" s="191"/>
      <c r="C15" s="191"/>
      <c r="D15" s="191"/>
      <c r="E15" s="76">
        <v>0</v>
      </c>
      <c r="F15" s="76">
        <v>0</v>
      </c>
      <c r="G15" s="6">
        <v>0</v>
      </c>
    </row>
    <row r="16" spans="1:7" x14ac:dyDescent="0.25">
      <c r="A16" s="446"/>
      <c r="B16" s="445"/>
      <c r="C16" s="445"/>
      <c r="D16" s="438"/>
      <c r="E16" s="76">
        <v>0</v>
      </c>
      <c r="F16" s="76">
        <v>0</v>
      </c>
      <c r="G16" s="6">
        <v>0</v>
      </c>
    </row>
    <row r="17" spans="1:7" x14ac:dyDescent="0.25">
      <c r="A17" s="446"/>
      <c r="B17" s="445"/>
      <c r="C17" s="445"/>
      <c r="D17" s="438"/>
      <c r="E17" s="76">
        <v>0</v>
      </c>
      <c r="F17" s="76">
        <v>0</v>
      </c>
      <c r="G17" s="6">
        <v>0</v>
      </c>
    </row>
    <row r="18" spans="1:7" x14ac:dyDescent="0.25">
      <c r="A18" s="446"/>
      <c r="B18" s="445"/>
      <c r="C18" s="445"/>
      <c r="D18" s="438"/>
      <c r="E18" s="76">
        <v>0</v>
      </c>
      <c r="F18" s="76">
        <v>0</v>
      </c>
      <c r="G18" s="6">
        <v>0</v>
      </c>
    </row>
    <row r="19" spans="1:7" x14ac:dyDescent="0.25">
      <c r="A19" s="446"/>
      <c r="B19" s="445"/>
      <c r="C19" s="445"/>
      <c r="D19" s="438"/>
      <c r="E19" s="76">
        <v>0</v>
      </c>
      <c r="F19" s="76">
        <v>0</v>
      </c>
      <c r="G19" s="6">
        <v>0</v>
      </c>
    </row>
    <row r="20" spans="1:7" x14ac:dyDescent="0.25">
      <c r="A20" s="446"/>
      <c r="B20" s="445"/>
      <c r="C20" s="445"/>
      <c r="D20" s="438"/>
      <c r="E20" s="76">
        <v>0</v>
      </c>
      <c r="F20" s="76">
        <v>0</v>
      </c>
      <c r="G20" s="6">
        <v>0</v>
      </c>
    </row>
    <row r="21" spans="1:7" x14ac:dyDescent="0.25">
      <c r="A21" s="188" t="s">
        <v>75</v>
      </c>
      <c r="B21" s="121"/>
      <c r="C21" s="121"/>
      <c r="D21" s="121"/>
      <c r="E21" s="37">
        <f>SUM(E12:E20)</f>
        <v>0</v>
      </c>
      <c r="F21" s="37">
        <f>SUM(F12:F20)</f>
        <v>0</v>
      </c>
      <c r="G21" s="40">
        <f>SUM(G12:G20)</f>
        <v>0</v>
      </c>
    </row>
    <row r="22" spans="1:7" x14ac:dyDescent="0.25">
      <c r="A22" s="192" t="s">
        <v>3</v>
      </c>
      <c r="B22" s="121"/>
      <c r="C22" s="121"/>
      <c r="D22" s="121"/>
      <c r="E22" s="38" t="s">
        <v>3</v>
      </c>
      <c r="F22" s="39"/>
      <c r="G22" s="193"/>
    </row>
    <row r="23" spans="1:7" x14ac:dyDescent="0.25">
      <c r="A23" s="188" t="s">
        <v>85</v>
      </c>
      <c r="B23" s="121"/>
      <c r="C23" s="121"/>
      <c r="D23" s="121"/>
      <c r="E23" s="34" t="s">
        <v>3</v>
      </c>
      <c r="F23" s="35" t="s">
        <v>3</v>
      </c>
      <c r="G23" s="165"/>
    </row>
    <row r="24" spans="1:7" x14ac:dyDescent="0.25">
      <c r="A24" s="194" t="s">
        <v>288</v>
      </c>
      <c r="B24" s="195"/>
      <c r="C24" s="195"/>
      <c r="D24" s="195"/>
      <c r="E24" s="76">
        <v>0</v>
      </c>
      <c r="F24" s="6">
        <v>0</v>
      </c>
      <c r="G24" s="6">
        <v>0</v>
      </c>
    </row>
    <row r="25" spans="1:7" x14ac:dyDescent="0.25">
      <c r="A25" s="190" t="s">
        <v>224</v>
      </c>
      <c r="B25" s="191"/>
      <c r="C25" s="191"/>
      <c r="D25" s="191"/>
      <c r="E25" s="76">
        <v>0</v>
      </c>
      <c r="F25" s="6">
        <v>0</v>
      </c>
      <c r="G25" s="6">
        <v>0</v>
      </c>
    </row>
    <row r="26" spans="1:7" x14ac:dyDescent="0.25">
      <c r="A26" s="190" t="s">
        <v>225</v>
      </c>
      <c r="B26" s="191"/>
      <c r="C26" s="191"/>
      <c r="D26" s="191"/>
      <c r="E26" s="76">
        <v>0</v>
      </c>
      <c r="F26" s="6">
        <v>0</v>
      </c>
      <c r="G26" s="6">
        <v>0</v>
      </c>
    </row>
    <row r="27" spans="1:7" x14ac:dyDescent="0.25">
      <c r="A27" s="190" t="s">
        <v>289</v>
      </c>
      <c r="B27" s="191"/>
      <c r="C27" s="191"/>
      <c r="D27" s="191"/>
      <c r="E27" s="76">
        <v>0</v>
      </c>
      <c r="F27" s="6">
        <v>0</v>
      </c>
      <c r="G27" s="6">
        <v>0</v>
      </c>
    </row>
    <row r="28" spans="1:7" x14ac:dyDescent="0.25">
      <c r="A28" s="190" t="s">
        <v>226</v>
      </c>
      <c r="B28" s="191"/>
      <c r="C28" s="191"/>
      <c r="D28" s="191"/>
      <c r="E28" s="76">
        <v>0</v>
      </c>
      <c r="F28" s="6">
        <v>0</v>
      </c>
      <c r="G28" s="6">
        <v>0</v>
      </c>
    </row>
    <row r="29" spans="1:7" x14ac:dyDescent="0.25">
      <c r="A29" s="446" t="s">
        <v>3</v>
      </c>
      <c r="B29" s="445"/>
      <c r="C29" s="445"/>
      <c r="D29" s="438"/>
      <c r="E29" s="76">
        <v>0</v>
      </c>
      <c r="F29" s="6">
        <v>0</v>
      </c>
      <c r="G29" s="6">
        <v>0</v>
      </c>
    </row>
    <row r="30" spans="1:7" x14ac:dyDescent="0.25">
      <c r="A30" s="446"/>
      <c r="B30" s="445"/>
      <c r="C30" s="445"/>
      <c r="D30" s="438"/>
      <c r="E30" s="76">
        <v>0</v>
      </c>
      <c r="F30" s="76">
        <v>0</v>
      </c>
      <c r="G30" s="6">
        <v>0</v>
      </c>
    </row>
    <row r="31" spans="1:7" x14ac:dyDescent="0.25">
      <c r="A31" s="446"/>
      <c r="B31" s="445"/>
      <c r="C31" s="445"/>
      <c r="D31" s="438"/>
      <c r="E31" s="76">
        <v>0</v>
      </c>
      <c r="F31" s="76">
        <v>0</v>
      </c>
      <c r="G31" s="6">
        <v>0</v>
      </c>
    </row>
    <row r="32" spans="1:7" x14ac:dyDescent="0.25">
      <c r="A32" s="188" t="s">
        <v>76</v>
      </c>
      <c r="B32" s="121"/>
      <c r="C32" s="121"/>
      <c r="D32" s="121"/>
      <c r="E32" s="37">
        <f>SUM(E24:E31)</f>
        <v>0</v>
      </c>
      <c r="F32" s="40">
        <f>SUM(F24:F31)</f>
        <v>0</v>
      </c>
      <c r="G32" s="40">
        <f>SUM(G24:G31)</f>
        <v>0</v>
      </c>
    </row>
    <row r="33" spans="1:8" x14ac:dyDescent="0.25">
      <c r="A33" s="192"/>
      <c r="B33" s="121"/>
      <c r="C33" s="121"/>
      <c r="D33" s="121"/>
      <c r="E33" s="38" t="s">
        <v>3</v>
      </c>
      <c r="F33" s="39" t="s">
        <v>3</v>
      </c>
      <c r="G33" s="193"/>
    </row>
    <row r="34" spans="1:8" x14ac:dyDescent="0.25">
      <c r="A34" s="188" t="s">
        <v>86</v>
      </c>
      <c r="B34" s="121"/>
      <c r="C34" s="121"/>
      <c r="D34" s="121"/>
      <c r="E34" s="34" t="s">
        <v>3</v>
      </c>
      <c r="F34" s="35" t="s">
        <v>3</v>
      </c>
      <c r="G34" s="165"/>
    </row>
    <row r="35" spans="1:8" x14ac:dyDescent="0.25">
      <c r="A35" s="192" t="s">
        <v>290</v>
      </c>
      <c r="B35" s="121"/>
      <c r="C35" s="121"/>
      <c r="D35" s="121"/>
      <c r="E35" s="76">
        <v>0</v>
      </c>
      <c r="F35" s="6">
        <v>0</v>
      </c>
      <c r="G35" s="6">
        <v>0</v>
      </c>
      <c r="H35" s="77"/>
    </row>
    <row r="36" spans="1:8" x14ac:dyDescent="0.25">
      <c r="A36" s="444" t="s">
        <v>3</v>
      </c>
      <c r="B36" s="445"/>
      <c r="C36" s="445"/>
      <c r="D36" s="438"/>
      <c r="E36" s="76">
        <v>0</v>
      </c>
      <c r="F36" s="6">
        <v>0</v>
      </c>
      <c r="G36" s="6">
        <v>0</v>
      </c>
    </row>
    <row r="37" spans="1:8" x14ac:dyDescent="0.25">
      <c r="A37" s="444"/>
      <c r="B37" s="445"/>
      <c r="C37" s="445"/>
      <c r="D37" s="438"/>
      <c r="E37" s="76">
        <v>0</v>
      </c>
      <c r="F37" s="76">
        <v>0</v>
      </c>
      <c r="G37" s="6">
        <v>0</v>
      </c>
    </row>
    <row r="38" spans="1:8" x14ac:dyDescent="0.25">
      <c r="A38" s="444"/>
      <c r="B38" s="445"/>
      <c r="C38" s="445"/>
      <c r="D38" s="438"/>
      <c r="E38" s="76">
        <v>0</v>
      </c>
      <c r="F38" s="76">
        <v>0</v>
      </c>
      <c r="G38" s="6">
        <v>0</v>
      </c>
    </row>
    <row r="39" spans="1:8" x14ac:dyDescent="0.25">
      <c r="A39" s="188" t="s">
        <v>77</v>
      </c>
      <c r="B39" s="121"/>
      <c r="C39" s="121"/>
      <c r="D39" s="121"/>
      <c r="E39" s="37">
        <f>SUM(E35:E38)</f>
        <v>0</v>
      </c>
      <c r="F39" s="40">
        <f>SUM(F35:F38)</f>
        <v>0</v>
      </c>
      <c r="G39" s="40">
        <f>SUM(G35:G38)</f>
        <v>0</v>
      </c>
    </row>
    <row r="40" spans="1:8" x14ac:dyDescent="0.25">
      <c r="A40" s="192" t="s">
        <v>3</v>
      </c>
      <c r="B40" s="121" t="s">
        <v>3</v>
      </c>
      <c r="C40" s="121"/>
      <c r="D40" s="121"/>
      <c r="E40" s="38" t="s">
        <v>3</v>
      </c>
      <c r="F40" s="39" t="s">
        <v>3</v>
      </c>
      <c r="G40" s="39" t="s">
        <v>3</v>
      </c>
    </row>
    <row r="41" spans="1:8" x14ac:dyDescent="0.25">
      <c r="A41" s="192" t="s">
        <v>3</v>
      </c>
      <c r="B41" s="121"/>
      <c r="C41" s="121"/>
      <c r="D41" s="121"/>
      <c r="E41" s="34" t="s">
        <v>3</v>
      </c>
      <c r="F41" s="35" t="s">
        <v>3</v>
      </c>
      <c r="G41" s="35" t="s">
        <v>3</v>
      </c>
    </row>
    <row r="42" spans="1:8" ht="13.8" x14ac:dyDescent="0.25">
      <c r="A42" s="196" t="s">
        <v>71</v>
      </c>
      <c r="B42" s="121"/>
      <c r="C42" s="121"/>
      <c r="D42" s="121"/>
      <c r="E42" s="37">
        <f>E21+E32+E39</f>
        <v>0</v>
      </c>
      <c r="F42" s="40">
        <f>F21+F32+F39</f>
        <v>0</v>
      </c>
      <c r="G42" s="40">
        <f>G21+G32+G39</f>
        <v>0</v>
      </c>
    </row>
    <row r="43" spans="1:8" x14ac:dyDescent="0.25">
      <c r="A43" s="58"/>
    </row>
    <row r="44" spans="1:8" x14ac:dyDescent="0.25">
      <c r="A44" s="32"/>
    </row>
    <row r="45" spans="1:8" x14ac:dyDescent="0.25">
      <c r="A45" s="32"/>
    </row>
  </sheetData>
  <sheetProtection password="C691" sheet="1" objects="1" scenarios="1"/>
  <customSheetViews>
    <customSheetView guid="{E83744A4-69ED-4080-AD44-5F2CB0BDC3A5}" showRuler="0">
      <pane ySplit="9" topLeftCell="A10" activePane="bottomLeft" state="frozen"/>
      <selection pane="bottomLeft" activeCell="A19" sqref="A19:D19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8">
    <mergeCell ref="A5:B5"/>
    <mergeCell ref="A6:B6"/>
    <mergeCell ref="A7:B7"/>
    <mergeCell ref="C6:G6"/>
    <mergeCell ref="C7:G7"/>
    <mergeCell ref="A1:B1"/>
    <mergeCell ref="A2:B2"/>
    <mergeCell ref="C3:G3"/>
    <mergeCell ref="C4:G4"/>
    <mergeCell ref="A3:B3"/>
    <mergeCell ref="A4:B4"/>
    <mergeCell ref="C2:G2"/>
    <mergeCell ref="A8:D9"/>
    <mergeCell ref="E8:E9"/>
    <mergeCell ref="F8:F9"/>
    <mergeCell ref="G8:G9"/>
    <mergeCell ref="A31:D31"/>
    <mergeCell ref="A17:D17"/>
    <mergeCell ref="A18:D18"/>
    <mergeCell ref="E10:G11"/>
    <mergeCell ref="A16:D16"/>
    <mergeCell ref="A36:D36"/>
    <mergeCell ref="A37:D37"/>
    <mergeCell ref="A38:D38"/>
    <mergeCell ref="A19:D19"/>
    <mergeCell ref="A20:D20"/>
    <mergeCell ref="A29:D29"/>
    <mergeCell ref="A30:D30"/>
  </mergeCells>
  <phoneticPr fontId="18" type="noConversion"/>
  <pageMargins left="0.75" right="0.75" top="1" bottom="1" header="0.5" footer="0.5"/>
  <pageSetup orientation="portrait" r:id="rId2"/>
  <headerFooter alignWithMargins="0">
    <oddHeader>&amp;L&amp;D&amp;C&amp;"Arial,Bold"&amp;11City of Huntsville Engineering Division&amp;R&amp;T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H38"/>
  <sheetViews>
    <sheetView view="pageBreakPreview" topLeftCell="A4" zoomScale="124" zoomScaleNormal="100" zoomScaleSheetLayoutView="124" workbookViewId="0">
      <selection activeCell="A32" sqref="A32:G38"/>
    </sheetView>
  </sheetViews>
  <sheetFormatPr defaultRowHeight="13.2" x14ac:dyDescent="0.25"/>
  <cols>
    <col min="1" max="1" width="25.6640625" customWidth="1"/>
    <col min="2" max="2" width="17.8867187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21"/>
      <c r="E1" s="122"/>
      <c r="F1" s="123"/>
      <c r="G1" s="124"/>
    </row>
    <row r="2" spans="1:8" ht="13.8" x14ac:dyDescent="0.25">
      <c r="A2" s="180" t="s">
        <v>301</v>
      </c>
      <c r="B2" s="467">
        <f>'GRAND TOTAL FEE'!B2:D2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'GRAND TOTAL FEE'!B3:D3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'GRAND TOTAL FEE'!B4:D4</f>
        <v>0</v>
      </c>
      <c r="C4" s="466"/>
      <c r="D4" s="466"/>
      <c r="E4" s="466"/>
      <c r="F4" s="466"/>
      <c r="G4" s="482"/>
    </row>
    <row r="5" spans="1:8" ht="13.8" x14ac:dyDescent="0.25">
      <c r="A5" s="180" t="s">
        <v>138</v>
      </c>
      <c r="B5" s="472">
        <f>'GRAND TOTAL FEE'!B5</f>
        <v>0</v>
      </c>
      <c r="C5" s="466"/>
      <c r="D5" s="121"/>
      <c r="E5" s="126"/>
      <c r="F5" s="126"/>
      <c r="G5" s="127"/>
    </row>
    <row r="6" spans="1:8" ht="13.8" x14ac:dyDescent="0.25">
      <c r="A6" s="180" t="s">
        <v>285</v>
      </c>
      <c r="B6" s="476">
        <f>'GRAND TOTAL FEE'!B6</f>
        <v>0</v>
      </c>
      <c r="C6" s="477"/>
      <c r="D6" s="477"/>
      <c r="E6" s="477"/>
      <c r="F6" s="477"/>
      <c r="G6" s="478"/>
    </row>
    <row r="7" spans="1:8" ht="14.4" thickBot="1" x14ac:dyDescent="0.3">
      <c r="A7" s="182" t="s">
        <v>263</v>
      </c>
      <c r="B7" s="479">
        <f>'GRAND TOTAL FEE'!B7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198</v>
      </c>
      <c r="B8" s="487"/>
      <c r="C8" s="487"/>
      <c r="D8" s="487"/>
      <c r="E8" s="487"/>
      <c r="F8" s="487"/>
      <c r="G8" s="488"/>
      <c r="H8" s="380" t="s">
        <v>393</v>
      </c>
    </row>
    <row r="9" spans="1:8" ht="5.25" customHeight="1" thickTop="1" x14ac:dyDescent="0.25">
      <c r="A9" s="491"/>
      <c r="B9" s="492"/>
      <c r="C9" s="492"/>
      <c r="D9" s="492"/>
      <c r="E9" s="492"/>
      <c r="F9" s="492"/>
      <c r="G9" s="493"/>
    </row>
    <row r="10" spans="1:8" x14ac:dyDescent="0.25">
      <c r="A10" s="224" t="s">
        <v>195</v>
      </c>
      <c r="B10" s="225"/>
      <c r="C10" s="187"/>
      <c r="D10" s="187"/>
      <c r="E10" s="226"/>
      <c r="F10" s="226"/>
      <c r="G10" s="227"/>
    </row>
    <row r="11" spans="1:8" ht="25.5" customHeight="1" x14ac:dyDescent="0.25">
      <c r="A11" s="423" t="s">
        <v>190</v>
      </c>
      <c r="B11" s="481"/>
      <c r="C11" s="228" t="s">
        <v>187</v>
      </c>
      <c r="D11" s="228" t="s">
        <v>296</v>
      </c>
      <c r="E11" s="228" t="s">
        <v>188</v>
      </c>
      <c r="F11" s="228" t="s">
        <v>295</v>
      </c>
      <c r="G11" s="229" t="s">
        <v>186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ref="E12:E17" si="0">C12*D12</f>
        <v>0</v>
      </c>
      <c r="F12" s="9">
        <v>0</v>
      </c>
      <c r="G12" s="4">
        <f t="shared" ref="G12:G17" si="1">E12*F12</f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68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x14ac:dyDescent="0.25">
      <c r="A16" s="444"/>
      <c r="B16" s="438"/>
      <c r="C16" s="150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444"/>
      <c r="B17" s="438"/>
      <c r="C17" s="68">
        <v>0</v>
      </c>
      <c r="D17" s="68">
        <v>0</v>
      </c>
      <c r="E17" s="129">
        <f t="shared" si="0"/>
        <v>0</v>
      </c>
      <c r="F17" s="9">
        <v>0</v>
      </c>
      <c r="G17" s="4">
        <f t="shared" si="1"/>
        <v>0</v>
      </c>
    </row>
    <row r="18" spans="1:7" x14ac:dyDescent="0.25">
      <c r="A18" s="192"/>
      <c r="B18" s="121"/>
      <c r="C18" s="121"/>
      <c r="D18" s="494" t="s">
        <v>191</v>
      </c>
      <c r="E18" s="494"/>
      <c r="F18" s="494"/>
      <c r="G18" s="136">
        <f>SUM(G12:G17)</f>
        <v>0</v>
      </c>
    </row>
    <row r="19" spans="1:7" ht="5.25" customHeight="1" x14ac:dyDescent="0.25">
      <c r="A19" s="177"/>
      <c r="B19" s="177"/>
      <c r="C19" s="177"/>
      <c r="D19" s="231"/>
      <c r="E19" s="231"/>
      <c r="F19" s="231"/>
      <c r="G19" s="232"/>
    </row>
    <row r="20" spans="1:7" x14ac:dyDescent="0.25">
      <c r="A20" s="233" t="s">
        <v>192</v>
      </c>
      <c r="B20" s="234"/>
      <c r="C20" s="235"/>
      <c r="D20" s="235"/>
      <c r="E20" s="235"/>
      <c r="F20" s="235"/>
      <c r="G20" s="236" t="s">
        <v>186</v>
      </c>
    </row>
    <row r="21" spans="1:7" x14ac:dyDescent="0.25">
      <c r="A21" s="445"/>
      <c r="B21" s="445"/>
      <c r="C21" s="445"/>
      <c r="D21" s="445"/>
      <c r="E21" s="445"/>
      <c r="F21" s="121"/>
      <c r="G21" s="69">
        <v>0</v>
      </c>
    </row>
    <row r="22" spans="1:7" ht="5.25" customHeight="1" x14ac:dyDescent="0.25">
      <c r="A22" s="170"/>
      <c r="B22" s="170"/>
      <c r="C22" s="170"/>
      <c r="D22" s="170"/>
      <c r="E22" s="170"/>
      <c r="F22" s="170"/>
      <c r="G22" s="170"/>
    </row>
    <row r="23" spans="1:7" x14ac:dyDescent="0.25">
      <c r="A23" s="233" t="s">
        <v>193</v>
      </c>
      <c r="B23" s="234"/>
      <c r="C23" s="235"/>
      <c r="D23" s="235"/>
      <c r="E23" s="235"/>
      <c r="F23" s="235"/>
      <c r="G23" s="236" t="s">
        <v>186</v>
      </c>
    </row>
    <row r="24" spans="1:7" x14ac:dyDescent="0.25">
      <c r="A24" s="445"/>
      <c r="B24" s="445"/>
      <c r="C24" s="445"/>
      <c r="D24" s="445"/>
      <c r="E24" s="445"/>
      <c r="F24" s="121"/>
      <c r="G24" s="69">
        <v>0</v>
      </c>
    </row>
    <row r="25" spans="1:7" ht="5.25" customHeight="1" x14ac:dyDescent="0.25">
      <c r="A25" s="170"/>
      <c r="B25" s="170"/>
      <c r="C25" s="170"/>
      <c r="D25" s="170"/>
      <c r="E25" s="170"/>
      <c r="F25" s="170"/>
      <c r="G25" s="170"/>
    </row>
    <row r="26" spans="1:7" x14ac:dyDescent="0.25">
      <c r="A26" s="233" t="s">
        <v>197</v>
      </c>
      <c r="B26" s="234"/>
      <c r="C26" s="235"/>
      <c r="D26" s="235"/>
      <c r="E26" s="235"/>
      <c r="F26" s="235"/>
      <c r="G26" s="236" t="s">
        <v>186</v>
      </c>
    </row>
    <row r="27" spans="1:7" x14ac:dyDescent="0.25">
      <c r="A27" s="495"/>
      <c r="B27" s="496"/>
      <c r="C27" s="496"/>
      <c r="D27" s="496"/>
      <c r="E27" s="496"/>
      <c r="F27" s="223"/>
      <c r="G27" s="69">
        <v>0</v>
      </c>
    </row>
    <row r="28" spans="1:7" ht="5.25" customHeight="1" x14ac:dyDescent="0.25">
      <c r="A28" s="237"/>
      <c r="B28" s="237"/>
      <c r="C28" s="237"/>
      <c r="D28" s="237"/>
      <c r="E28" s="237"/>
      <c r="F28" s="237"/>
      <c r="G28" s="238"/>
    </row>
    <row r="29" spans="1:7" x14ac:dyDescent="0.25">
      <c r="A29" s="170"/>
      <c r="B29" s="170"/>
      <c r="C29" s="497" t="s">
        <v>304</v>
      </c>
      <c r="D29" s="492"/>
      <c r="E29" s="492"/>
      <c r="F29" s="493"/>
      <c r="G29" s="239">
        <f>G18+G21+G24+G27</f>
        <v>0</v>
      </c>
    </row>
    <row r="30" spans="1:7" ht="5.25" customHeight="1" x14ac:dyDescent="0.25">
      <c r="A30" s="170"/>
      <c r="B30" s="170"/>
      <c r="C30" s="170"/>
      <c r="D30" s="170"/>
      <c r="E30" s="170"/>
      <c r="F30" s="170"/>
      <c r="G30" s="170"/>
    </row>
    <row r="31" spans="1:7" x14ac:dyDescent="0.25">
      <c r="A31" s="240" t="s">
        <v>194</v>
      </c>
      <c r="B31" s="169"/>
      <c r="C31" s="489"/>
      <c r="D31" s="489"/>
      <c r="E31" s="489"/>
      <c r="F31" s="489"/>
      <c r="G31" s="490"/>
    </row>
    <row r="32" spans="1:7" x14ac:dyDescent="0.25">
      <c r="A32" s="483"/>
      <c r="B32" s="484"/>
      <c r="C32" s="484"/>
      <c r="D32" s="484"/>
      <c r="E32" s="484"/>
      <c r="F32" s="484"/>
      <c r="G32" s="484"/>
    </row>
    <row r="33" spans="1:7" x14ac:dyDescent="0.25">
      <c r="A33" s="485"/>
      <c r="B33" s="485"/>
      <c r="C33" s="485"/>
      <c r="D33" s="485"/>
      <c r="E33" s="485"/>
      <c r="F33" s="485"/>
      <c r="G33" s="485"/>
    </row>
    <row r="34" spans="1:7" x14ac:dyDescent="0.25">
      <c r="A34" s="485"/>
      <c r="B34" s="485"/>
      <c r="C34" s="485"/>
      <c r="D34" s="485"/>
      <c r="E34" s="485"/>
      <c r="F34" s="485"/>
      <c r="G34" s="485"/>
    </row>
    <row r="35" spans="1:7" x14ac:dyDescent="0.25">
      <c r="A35" s="485"/>
      <c r="B35" s="485"/>
      <c r="C35" s="485"/>
      <c r="D35" s="485"/>
      <c r="E35" s="485"/>
      <c r="F35" s="485"/>
      <c r="G35" s="485"/>
    </row>
    <row r="36" spans="1:7" x14ac:dyDescent="0.25">
      <c r="A36" s="485"/>
      <c r="B36" s="485"/>
      <c r="C36" s="485"/>
      <c r="D36" s="485"/>
      <c r="E36" s="485"/>
      <c r="F36" s="485"/>
      <c r="G36" s="485"/>
    </row>
    <row r="37" spans="1:7" x14ac:dyDescent="0.25">
      <c r="A37" s="485"/>
      <c r="B37" s="485"/>
      <c r="C37" s="485"/>
      <c r="D37" s="485"/>
      <c r="E37" s="485"/>
      <c r="F37" s="485"/>
      <c r="G37" s="485"/>
    </row>
    <row r="38" spans="1:7" x14ac:dyDescent="0.25">
      <c r="A38" s="485"/>
      <c r="B38" s="485"/>
      <c r="C38" s="485"/>
      <c r="D38" s="485"/>
      <c r="E38" s="485"/>
      <c r="F38" s="485"/>
      <c r="G38" s="485"/>
    </row>
  </sheetData>
  <sheetProtection password="C691" sheet="1" objects="1" scenarios="1"/>
  <customSheetViews>
    <customSheetView guid="{E83744A4-69ED-4080-AD44-5F2CB0BDC3A5}" showRuler="0">
      <selection activeCell="B1" sqref="B1:C1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3">
    <mergeCell ref="A12:B12"/>
    <mergeCell ref="A13:B13"/>
    <mergeCell ref="A8:G8"/>
    <mergeCell ref="C31:G31"/>
    <mergeCell ref="A9:G9"/>
    <mergeCell ref="D18:F18"/>
    <mergeCell ref="A14:B14"/>
    <mergeCell ref="A27:E27"/>
    <mergeCell ref="C29:F29"/>
    <mergeCell ref="A32:G38"/>
    <mergeCell ref="A15:B15"/>
    <mergeCell ref="A16:B16"/>
    <mergeCell ref="A17:B17"/>
    <mergeCell ref="A21:E21"/>
    <mergeCell ref="A24:E24"/>
    <mergeCell ref="B5:C5"/>
    <mergeCell ref="B6:G6"/>
    <mergeCell ref="B7:G7"/>
    <mergeCell ref="A11:B11"/>
    <mergeCell ref="B1:C1"/>
    <mergeCell ref="B3:G3"/>
    <mergeCell ref="B4:G4"/>
    <mergeCell ref="B2:G2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1"/>
  <sheetViews>
    <sheetView view="pageBreakPreview" zoomScale="118" zoomScaleNormal="100" zoomScaleSheetLayoutView="118" workbookViewId="0">
      <selection activeCell="E29" sqref="E29"/>
    </sheetView>
  </sheetViews>
  <sheetFormatPr defaultRowHeight="13.2" x14ac:dyDescent="0.25"/>
  <cols>
    <col min="1" max="1" width="26.6640625" customWidth="1"/>
    <col min="2" max="2" width="20.44140625" customWidth="1"/>
    <col min="3" max="3" width="11.5546875" customWidth="1"/>
    <col min="4" max="4" width="12.5546875" customWidth="1"/>
    <col min="5" max="5" width="22.6640625" customWidth="1"/>
  </cols>
  <sheetData>
    <row r="1" spans="1:6" ht="13.8" x14ac:dyDescent="0.25">
      <c r="A1" s="180" t="s">
        <v>0</v>
      </c>
      <c r="B1" s="119" t="str">
        <f>'GRAND TOTAL FEE'!B1</f>
        <v xml:space="preserve"> </v>
      </c>
      <c r="C1" s="120"/>
      <c r="D1" s="121"/>
      <c r="E1" s="181"/>
    </row>
    <row r="2" spans="1:6" ht="13.8" x14ac:dyDescent="0.25">
      <c r="A2" s="180" t="s">
        <v>301</v>
      </c>
      <c r="B2" s="467">
        <f>'GRAND TOTAL FEE'!B2</f>
        <v>0</v>
      </c>
      <c r="C2" s="466"/>
      <c r="D2" s="466"/>
      <c r="E2" s="482"/>
    </row>
    <row r="3" spans="1:6" ht="13.8" x14ac:dyDescent="0.25">
      <c r="A3" s="180" t="s">
        <v>1</v>
      </c>
      <c r="B3" s="467">
        <f>'GRAND TOTAL FEE'!B3</f>
        <v>0</v>
      </c>
      <c r="C3" s="466"/>
      <c r="D3" s="466"/>
      <c r="E3" s="482"/>
    </row>
    <row r="4" spans="1:6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6" ht="13.8" x14ac:dyDescent="0.25">
      <c r="A5" s="180" t="s">
        <v>138</v>
      </c>
      <c r="B5" s="125">
        <f>'GRAND TOTAL FEE'!B5</f>
        <v>0</v>
      </c>
      <c r="C5" s="120"/>
      <c r="D5" s="121"/>
      <c r="E5" s="130"/>
    </row>
    <row r="6" spans="1:6" ht="13.8" x14ac:dyDescent="0.25">
      <c r="A6" s="180" t="s">
        <v>285</v>
      </c>
      <c r="B6" s="472">
        <f>'GRAND TOTAL FEE'!B6</f>
        <v>0</v>
      </c>
      <c r="C6" s="466"/>
      <c r="D6" s="466"/>
      <c r="E6" s="482"/>
    </row>
    <row r="7" spans="1:6" ht="14.4" thickBot="1" x14ac:dyDescent="0.3">
      <c r="A7" s="182" t="s">
        <v>263</v>
      </c>
      <c r="B7" s="503">
        <f>'GRAND TOTAL FEE'!B7</f>
        <v>0</v>
      </c>
      <c r="C7" s="471"/>
      <c r="D7" s="471"/>
      <c r="E7" s="480"/>
    </row>
    <row r="8" spans="1:6" ht="16.8" thickTop="1" thickBot="1" x14ac:dyDescent="0.35">
      <c r="A8" s="486" t="s">
        <v>79</v>
      </c>
      <c r="B8" s="501"/>
      <c r="C8" s="501"/>
      <c r="D8" s="501"/>
      <c r="E8" s="502"/>
      <c r="F8" s="380" t="s">
        <v>393</v>
      </c>
    </row>
    <row r="9" spans="1:6" ht="13.8" thickTop="1" x14ac:dyDescent="0.25">
      <c r="A9" s="161"/>
      <c r="B9" s="165"/>
      <c r="C9" s="162"/>
      <c r="D9" s="162"/>
      <c r="E9" s="16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6.25" customHeight="1" x14ac:dyDescent="0.25">
      <c r="A11" s="204"/>
      <c r="B11" s="165"/>
      <c r="C11" s="205" t="s">
        <v>283</v>
      </c>
      <c r="D11" s="206" t="s">
        <v>284</v>
      </c>
      <c r="E11" s="207"/>
    </row>
    <row r="12" spans="1:6" x14ac:dyDescent="0.25">
      <c r="A12" s="499" t="str">
        <f>'GRAND TOTAL FEE'!A28</f>
        <v>Project Engineer</v>
      </c>
      <c r="B12" s="500"/>
      <c r="C12" s="3">
        <f>'Corridor (Man-days)'!E42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499" t="str">
        <f>'GRAND TOTAL FEE'!A30</f>
        <v>Design Engineer</v>
      </c>
      <c r="B13" s="500"/>
      <c r="C13" s="3">
        <f>'Corridor (Man-days)'!F42</f>
        <v>0</v>
      </c>
      <c r="D13" s="4">
        <f>'GRAND TOTAL FEE'!B30*8</f>
        <v>0</v>
      </c>
      <c r="E13" s="4">
        <f>C13*D13</f>
        <v>0</v>
      </c>
    </row>
    <row r="14" spans="1:6" x14ac:dyDescent="0.25">
      <c r="A14" s="499" t="str">
        <f>'GRAND TOTAL FEE'!A31</f>
        <v>Engineer Tech. / CADD</v>
      </c>
      <c r="B14" s="500"/>
      <c r="C14" s="3">
        <f>'Corridor (Man-days)'!G42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499" t="str">
        <f>'GRAND TOTAL FEE'!A32</f>
        <v>Clerical</v>
      </c>
      <c r="B15" s="50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137" t="s">
        <v>5</v>
      </c>
      <c r="E16" s="10">
        <f>SUM(E12:E15)</f>
        <v>0</v>
      </c>
    </row>
    <row r="17" spans="1:5" x14ac:dyDescent="0.25">
      <c r="A17" s="211"/>
      <c r="B17" s="168"/>
      <c r="C17" s="115"/>
      <c r="D17" s="116"/>
      <c r="E17" s="117"/>
    </row>
    <row r="18" spans="1:5" x14ac:dyDescent="0.25">
      <c r="A18" s="194"/>
      <c r="B18" s="177"/>
      <c r="C18" s="170"/>
      <c r="D18" s="170"/>
      <c r="E18" s="212"/>
    </row>
    <row r="19" spans="1:5" x14ac:dyDescent="0.25">
      <c r="A19" s="213" t="s">
        <v>170</v>
      </c>
      <c r="B19" s="214"/>
      <c r="C19" s="145"/>
      <c r="D19" s="145"/>
      <c r="E19" s="215"/>
    </row>
    <row r="20" spans="1:5" x14ac:dyDescent="0.25">
      <c r="A20" s="444"/>
      <c r="B20" s="445"/>
      <c r="C20" s="445"/>
      <c r="D20" s="210"/>
      <c r="E20" s="16">
        <v>0</v>
      </c>
    </row>
    <row r="21" spans="1:5" x14ac:dyDescent="0.25">
      <c r="A21" s="444"/>
      <c r="B21" s="445"/>
      <c r="C21" s="445"/>
      <c r="D21" s="210"/>
      <c r="E21" s="9">
        <v>0</v>
      </c>
    </row>
    <row r="22" spans="1:5" x14ac:dyDescent="0.25">
      <c r="A22" s="444"/>
      <c r="B22" s="445"/>
      <c r="C22" s="445"/>
      <c r="D22" s="210"/>
      <c r="E22" s="9">
        <v>0</v>
      </c>
    </row>
    <row r="23" spans="1:5" x14ac:dyDescent="0.25">
      <c r="A23" s="444"/>
      <c r="B23" s="445"/>
      <c r="C23" s="445"/>
      <c r="D23" s="210"/>
      <c r="E23" s="9">
        <v>0</v>
      </c>
    </row>
    <row r="24" spans="1:5" x14ac:dyDescent="0.25">
      <c r="A24" s="444"/>
      <c r="B24" s="445"/>
      <c r="C24" s="445"/>
      <c r="D24" s="210"/>
      <c r="E24" s="9">
        <v>0</v>
      </c>
    </row>
    <row r="25" spans="1:5" x14ac:dyDescent="0.25">
      <c r="A25" s="444"/>
      <c r="B25" s="445"/>
      <c r="C25" s="445"/>
      <c r="D25" s="210"/>
      <c r="E25" s="9">
        <v>0</v>
      </c>
    </row>
    <row r="26" spans="1:5" x14ac:dyDescent="0.25">
      <c r="A26" s="192" t="s">
        <v>139</v>
      </c>
      <c r="B26" s="121"/>
      <c r="C26" s="121"/>
      <c r="D26" s="210"/>
      <c r="E26" s="4">
        <f>SUM(E20:E25)*0.05</f>
        <v>0</v>
      </c>
    </row>
    <row r="27" spans="1:5" x14ac:dyDescent="0.25">
      <c r="A27" s="209" t="s">
        <v>3</v>
      </c>
      <c r="B27" s="118"/>
      <c r="C27" s="121"/>
      <c r="D27" s="216" t="s">
        <v>5</v>
      </c>
      <c r="E27" s="10">
        <f>SUM(E20:E26)</f>
        <v>0</v>
      </c>
    </row>
    <row r="28" spans="1:5" x14ac:dyDescent="0.25">
      <c r="A28" s="209"/>
      <c r="B28" s="217"/>
      <c r="C28" s="195"/>
      <c r="D28" s="218"/>
      <c r="E28" s="219"/>
    </row>
    <row r="29" spans="1:5" x14ac:dyDescent="0.25">
      <c r="A29" s="192"/>
      <c r="B29" s="177"/>
      <c r="C29" s="170"/>
      <c r="D29" s="170"/>
      <c r="E29" s="210"/>
    </row>
    <row r="30" spans="1:5" x14ac:dyDescent="0.25">
      <c r="A30" s="220" t="s">
        <v>3</v>
      </c>
      <c r="B30" s="221"/>
      <c r="C30" s="430" t="s">
        <v>312</v>
      </c>
      <c r="D30" s="498"/>
      <c r="E30" s="10">
        <f>SUM(E27+E16)</f>
        <v>0</v>
      </c>
    </row>
    <row r="31" spans="1:5" x14ac:dyDescent="0.25">
      <c r="A31" t="s">
        <v>3</v>
      </c>
    </row>
  </sheetData>
  <sheetProtection password="C691" sheet="1" objects="1" scenarios="1"/>
  <customSheetViews>
    <customSheetView guid="{E83744A4-69ED-4080-AD44-5F2CB0BDC3A5}" showRuler="0">
      <selection activeCell="A6" sqref="A6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7">
    <mergeCell ref="A13:B13"/>
    <mergeCell ref="C30:D30"/>
    <mergeCell ref="A23:C23"/>
    <mergeCell ref="A24:C24"/>
    <mergeCell ref="A25:C25"/>
    <mergeCell ref="B2:E2"/>
    <mergeCell ref="A20:C20"/>
    <mergeCell ref="A21:C21"/>
    <mergeCell ref="B3:E3"/>
    <mergeCell ref="A22:C22"/>
    <mergeCell ref="A15:B15"/>
    <mergeCell ref="A14:B14"/>
    <mergeCell ref="A8:E8"/>
    <mergeCell ref="B4:E4"/>
    <mergeCell ref="B6:E6"/>
    <mergeCell ref="B7:E7"/>
    <mergeCell ref="A12:B12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6"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6"/>
  <sheetViews>
    <sheetView tabSelected="1" view="pageBreakPreview" zoomScale="112" zoomScaleNormal="100" zoomScaleSheetLayoutView="112" workbookViewId="0">
      <pane ySplit="10" topLeftCell="A11" activePane="bottomLeft" state="frozen"/>
      <selection activeCell="A32" sqref="A32:G38"/>
      <selection pane="bottomLeft" activeCell="A32" sqref="A32:G38"/>
    </sheetView>
  </sheetViews>
  <sheetFormatPr defaultRowHeight="13.2" x14ac:dyDescent="0.25"/>
  <cols>
    <col min="1" max="1" width="10.6640625" customWidth="1"/>
    <col min="2" max="2" width="9.33203125" customWidth="1"/>
    <col min="3" max="3" width="7.109375" customWidth="1"/>
    <col min="4" max="4" width="36.44140625" customWidth="1"/>
    <col min="5" max="7" width="8.6640625" customWidth="1"/>
  </cols>
  <sheetData>
    <row r="1" spans="1:7" ht="13.8" x14ac:dyDescent="0.25">
      <c r="A1" s="465" t="s">
        <v>264</v>
      </c>
      <c r="B1" s="511"/>
      <c r="C1" s="511"/>
      <c r="D1" s="155" t="str">
        <f>'GRAND TOTAL FEE'!B1</f>
        <v xml:space="preserve"> </v>
      </c>
      <c r="E1" s="241"/>
      <c r="F1" s="242"/>
      <c r="G1" s="243"/>
    </row>
    <row r="2" spans="1:7" ht="13.8" x14ac:dyDescent="0.25">
      <c r="A2" s="465" t="s">
        <v>302</v>
      </c>
      <c r="B2" s="511"/>
      <c r="C2" s="511"/>
      <c r="D2" s="506">
        <f>'GRAND TOTAL FEE'!B2</f>
        <v>0</v>
      </c>
      <c r="E2" s="466"/>
      <c r="F2" s="466"/>
      <c r="G2" s="482"/>
    </row>
    <row r="3" spans="1:7" ht="13.8" x14ac:dyDescent="0.25">
      <c r="A3" s="465" t="s">
        <v>1</v>
      </c>
      <c r="B3" s="511"/>
      <c r="C3" s="511"/>
      <c r="D3" s="506">
        <f>'GRAND TOTAL FEE'!B3</f>
        <v>0</v>
      </c>
      <c r="E3" s="507"/>
      <c r="F3" s="507"/>
      <c r="G3" s="508"/>
    </row>
    <row r="4" spans="1:7" ht="13.8" x14ac:dyDescent="0.25">
      <c r="A4" s="465" t="s">
        <v>132</v>
      </c>
      <c r="B4" s="511"/>
      <c r="C4" s="511"/>
      <c r="D4" s="506">
        <f>'GRAND TOTAL FEE'!B4</f>
        <v>0</v>
      </c>
      <c r="E4" s="477"/>
      <c r="F4" s="477"/>
      <c r="G4" s="478"/>
    </row>
    <row r="5" spans="1:7" ht="13.8" x14ac:dyDescent="0.25">
      <c r="A5" s="465" t="s">
        <v>265</v>
      </c>
      <c r="B5" s="511"/>
      <c r="C5" s="511"/>
      <c r="D5" s="128">
        <f>'GRAND TOTAL FEE'!B5</f>
        <v>0</v>
      </c>
      <c r="E5" s="515"/>
      <c r="F5" s="516"/>
      <c r="G5" s="244"/>
    </row>
    <row r="6" spans="1:7" ht="13.8" x14ac:dyDescent="0.25">
      <c r="A6" s="465" t="s">
        <v>285</v>
      </c>
      <c r="B6" s="511"/>
      <c r="C6" s="511"/>
      <c r="D6" s="476">
        <f>'GRAND TOTAL FEE'!B6</f>
        <v>0</v>
      </c>
      <c r="E6" s="507"/>
      <c r="F6" s="507"/>
      <c r="G6" s="508"/>
    </row>
    <row r="7" spans="1:7" ht="14.4" thickBot="1" x14ac:dyDescent="0.3">
      <c r="A7" s="470" t="s">
        <v>263</v>
      </c>
      <c r="B7" s="512"/>
      <c r="C7" s="512"/>
      <c r="D7" s="473">
        <f>'GRAND TOTAL FEE'!B7</f>
        <v>0</v>
      </c>
      <c r="E7" s="517"/>
      <c r="F7" s="517"/>
      <c r="G7" s="518"/>
    </row>
    <row r="8" spans="1:7" ht="13.8" thickTop="1" x14ac:dyDescent="0.25">
      <c r="A8" s="450" t="s">
        <v>72</v>
      </c>
      <c r="B8" s="451"/>
      <c r="C8" s="451"/>
      <c r="D8" s="452"/>
      <c r="E8" s="522" t="str">
        <f>'GRAND TOTAL FEE'!A33</f>
        <v>PLS</v>
      </c>
      <c r="F8" s="524" t="str">
        <f>'GRAND TOTAL FEE'!A34</f>
        <v>Survey Crew</v>
      </c>
      <c r="G8" s="509" t="str">
        <f>'GRAND TOTAL FEE'!A31</f>
        <v>Engineer Tech. / CADD</v>
      </c>
    </row>
    <row r="9" spans="1:7" ht="28.5" customHeight="1" x14ac:dyDescent="0.25">
      <c r="A9" s="519"/>
      <c r="B9" s="520"/>
      <c r="C9" s="520"/>
      <c r="D9" s="521"/>
      <c r="E9" s="523"/>
      <c r="F9" s="525"/>
      <c r="G9" s="510"/>
    </row>
    <row r="10" spans="1:7" ht="15.6" x14ac:dyDescent="0.3">
      <c r="A10" s="513" t="s">
        <v>286</v>
      </c>
      <c r="B10" s="514"/>
      <c r="C10" s="33">
        <v>0</v>
      </c>
      <c r="D10" s="246" t="s">
        <v>74</v>
      </c>
      <c r="E10" s="459" t="s">
        <v>313</v>
      </c>
      <c r="F10" s="460"/>
      <c r="G10" s="460"/>
    </row>
    <row r="11" spans="1:7" x14ac:dyDescent="0.25">
      <c r="A11" s="188" t="s">
        <v>227</v>
      </c>
      <c r="B11" s="189"/>
      <c r="C11" s="189"/>
      <c r="D11" s="189"/>
      <c r="E11" s="462"/>
      <c r="F11" s="463"/>
      <c r="G11" s="463"/>
    </row>
    <row r="12" spans="1:7" x14ac:dyDescent="0.25">
      <c r="A12" s="190" t="s">
        <v>228</v>
      </c>
      <c r="B12" s="191"/>
      <c r="C12" s="191"/>
      <c r="D12" s="191"/>
      <c r="E12" s="76">
        <v>0</v>
      </c>
      <c r="F12" s="76">
        <v>0</v>
      </c>
      <c r="G12" s="6">
        <v>0</v>
      </c>
    </row>
    <row r="13" spans="1:7" x14ac:dyDescent="0.25">
      <c r="A13" s="190" t="s">
        <v>229</v>
      </c>
      <c r="B13" s="191"/>
      <c r="C13" s="191"/>
      <c r="D13" s="191"/>
      <c r="E13" s="76">
        <v>0</v>
      </c>
      <c r="F13" s="76">
        <v>0</v>
      </c>
      <c r="G13" s="6">
        <v>0</v>
      </c>
    </row>
    <row r="14" spans="1:7" x14ac:dyDescent="0.25">
      <c r="A14" s="190" t="s">
        <v>230</v>
      </c>
      <c r="B14" s="191"/>
      <c r="C14" s="191"/>
      <c r="D14" s="191"/>
      <c r="E14" s="76">
        <v>0</v>
      </c>
      <c r="F14" s="76">
        <v>0</v>
      </c>
      <c r="G14" s="6">
        <v>0</v>
      </c>
    </row>
    <row r="15" spans="1:7" x14ac:dyDescent="0.25">
      <c r="A15" s="192" t="s">
        <v>231</v>
      </c>
      <c r="B15" s="121"/>
      <c r="C15" s="121"/>
      <c r="D15" s="121"/>
      <c r="E15" s="76">
        <v>0</v>
      </c>
      <c r="F15" s="76">
        <v>0</v>
      </c>
      <c r="G15" s="6">
        <v>0</v>
      </c>
    </row>
    <row r="16" spans="1:7" x14ac:dyDescent="0.25">
      <c r="A16" s="192" t="s">
        <v>232</v>
      </c>
      <c r="B16" s="121"/>
      <c r="C16" s="121"/>
      <c r="D16" s="121"/>
      <c r="E16" s="76">
        <v>0</v>
      </c>
      <c r="F16" s="76">
        <v>0</v>
      </c>
      <c r="G16" s="6">
        <v>0</v>
      </c>
    </row>
    <row r="17" spans="1:7" x14ac:dyDescent="0.25">
      <c r="A17" s="192" t="s">
        <v>233</v>
      </c>
      <c r="B17" s="121"/>
      <c r="C17" s="121"/>
      <c r="D17" s="121"/>
      <c r="E17" s="76">
        <v>0</v>
      </c>
      <c r="F17" s="76">
        <v>0</v>
      </c>
      <c r="G17" s="6">
        <v>0</v>
      </c>
    </row>
    <row r="18" spans="1:7" x14ac:dyDescent="0.25">
      <c r="A18" s="192" t="s">
        <v>234</v>
      </c>
      <c r="B18" s="121"/>
      <c r="C18" s="121"/>
      <c r="D18" s="121"/>
      <c r="E18" s="76">
        <v>0</v>
      </c>
      <c r="F18" s="76">
        <v>0</v>
      </c>
      <c r="G18" s="6">
        <v>0</v>
      </c>
    </row>
    <row r="19" spans="1:7" x14ac:dyDescent="0.25">
      <c r="A19" s="192" t="s">
        <v>235</v>
      </c>
      <c r="B19" s="121"/>
      <c r="C19" s="121"/>
      <c r="D19" s="121"/>
      <c r="E19" s="76">
        <v>0</v>
      </c>
      <c r="F19" s="76">
        <v>0</v>
      </c>
      <c r="G19" s="6">
        <v>0</v>
      </c>
    </row>
    <row r="20" spans="1:7" x14ac:dyDescent="0.25">
      <c r="A20" s="192" t="s">
        <v>236</v>
      </c>
      <c r="B20" s="121"/>
      <c r="C20" s="121"/>
      <c r="D20" s="121"/>
      <c r="E20" s="76">
        <v>0</v>
      </c>
      <c r="F20" s="76">
        <v>0</v>
      </c>
      <c r="G20" s="6">
        <v>0</v>
      </c>
    </row>
    <row r="21" spans="1:7" x14ac:dyDescent="0.25">
      <c r="A21" s="444"/>
      <c r="B21" s="504"/>
      <c r="C21" s="504"/>
      <c r="D21" s="505"/>
      <c r="E21" s="76">
        <v>0</v>
      </c>
      <c r="F21" s="76">
        <v>0</v>
      </c>
      <c r="G21" s="6">
        <v>0</v>
      </c>
    </row>
    <row r="22" spans="1:7" x14ac:dyDescent="0.25">
      <c r="A22" s="444"/>
      <c r="B22" s="504"/>
      <c r="C22" s="504"/>
      <c r="D22" s="505"/>
      <c r="E22" s="76">
        <v>0</v>
      </c>
      <c r="F22" s="76">
        <v>0</v>
      </c>
      <c r="G22" s="6">
        <v>0</v>
      </c>
    </row>
    <row r="23" spans="1:7" x14ac:dyDescent="0.25">
      <c r="A23" s="444"/>
      <c r="B23" s="504"/>
      <c r="C23" s="504"/>
      <c r="D23" s="505"/>
      <c r="E23" s="76">
        <v>0</v>
      </c>
      <c r="F23" s="76">
        <v>0</v>
      </c>
      <c r="G23" s="6">
        <v>0</v>
      </c>
    </row>
    <row r="24" spans="1:7" x14ac:dyDescent="0.25">
      <c r="A24" s="444"/>
      <c r="B24" s="504"/>
      <c r="C24" s="504"/>
      <c r="D24" s="505"/>
      <c r="E24" s="76">
        <v>0</v>
      </c>
      <c r="F24" s="76">
        <v>0</v>
      </c>
      <c r="G24" s="6">
        <v>0</v>
      </c>
    </row>
    <row r="25" spans="1:7" ht="13.8" x14ac:dyDescent="0.25">
      <c r="A25" s="196" t="s">
        <v>71</v>
      </c>
      <c r="B25" s="121"/>
      <c r="C25" s="121"/>
      <c r="D25" s="121"/>
      <c r="E25" s="37">
        <f>SUM(E12:E24)</f>
        <v>0</v>
      </c>
      <c r="F25" s="37">
        <f>SUM(F12:F24)</f>
        <v>0</v>
      </c>
      <c r="G25" s="40">
        <f>SUM(G12:G24)</f>
        <v>0</v>
      </c>
    </row>
    <row r="26" spans="1:7" x14ac:dyDescent="0.25">
      <c r="A26" s="192"/>
      <c r="B26" s="121"/>
      <c r="C26" s="121"/>
      <c r="D26" s="121"/>
      <c r="E26" s="121"/>
      <c r="F26" s="121"/>
      <c r="G26" s="210"/>
    </row>
  </sheetData>
  <sheetProtection password="C691" sheet="1" objects="1" scenarios="1"/>
  <customSheetViews>
    <customSheetView guid="{E83744A4-69ED-4080-AD44-5F2CB0BDC3A5}" showRuler="0">
      <pane ySplit="10" topLeftCell="A11" activePane="bottomLeft" state="frozen"/>
      <selection pane="bottomLeft" activeCell="E25" sqref="E25"/>
      <pageMargins left="1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3">
    <mergeCell ref="E10:G11"/>
    <mergeCell ref="A21:D21"/>
    <mergeCell ref="A1:C1"/>
    <mergeCell ref="A2:C2"/>
    <mergeCell ref="A3:C3"/>
    <mergeCell ref="A4:C4"/>
    <mergeCell ref="D2:G2"/>
    <mergeCell ref="A24:D24"/>
    <mergeCell ref="D3:G3"/>
    <mergeCell ref="D4:G4"/>
    <mergeCell ref="G8:G9"/>
    <mergeCell ref="A5:C5"/>
    <mergeCell ref="A6:C6"/>
    <mergeCell ref="A7:C7"/>
    <mergeCell ref="A10:B10"/>
    <mergeCell ref="E5:F5"/>
    <mergeCell ref="D6:G6"/>
    <mergeCell ref="D7:G7"/>
    <mergeCell ref="A22:D22"/>
    <mergeCell ref="A23:D23"/>
    <mergeCell ref="A8:D9"/>
    <mergeCell ref="E8:E9"/>
    <mergeCell ref="F8:F9"/>
  </mergeCells>
  <phoneticPr fontId="18" type="noConversion"/>
  <pageMargins left="1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H37"/>
  <sheetViews>
    <sheetView view="pageBreakPreview" zoomScale="98" zoomScaleNormal="100" zoomScaleSheetLayoutView="98" workbookViewId="0">
      <selection activeCell="A31" sqref="A31:G38"/>
    </sheetView>
  </sheetViews>
  <sheetFormatPr defaultRowHeight="13.2" x14ac:dyDescent="0.25"/>
  <cols>
    <col min="1" max="1" width="25.6640625" customWidth="1"/>
    <col min="2" max="2" width="16.3320312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21"/>
      <c r="E1" s="122"/>
      <c r="F1" s="123"/>
      <c r="G1" s="124"/>
    </row>
    <row r="2" spans="1:8" ht="13.8" x14ac:dyDescent="0.25">
      <c r="A2" s="180" t="s">
        <v>301</v>
      </c>
      <c r="B2" s="467">
        <f>'GRAND TOTAL FEE'!B2:D2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'GRAND TOTAL FEE'!B3:D3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'GRAND TOTAL FEE'!B4:D4</f>
        <v>0</v>
      </c>
      <c r="C4" s="466"/>
      <c r="D4" s="120"/>
      <c r="E4" s="120"/>
      <c r="F4" s="120"/>
      <c r="G4" s="130"/>
    </row>
    <row r="5" spans="1:8" ht="13.8" x14ac:dyDescent="0.25">
      <c r="A5" s="180" t="s">
        <v>138</v>
      </c>
      <c r="B5" s="527">
        <f>'GRAND TOTAL FEE'!B5:D5</f>
        <v>0</v>
      </c>
      <c r="C5" s="528"/>
      <c r="D5" s="121"/>
      <c r="E5" s="126"/>
      <c r="F5" s="126"/>
      <c r="G5" s="127"/>
    </row>
    <row r="6" spans="1:8" ht="13.8" x14ac:dyDescent="0.25">
      <c r="A6" s="180" t="s">
        <v>285</v>
      </c>
      <c r="B6" s="134">
        <f>'GRAND TOTAL FEE'!B6</f>
        <v>0</v>
      </c>
      <c r="C6" s="529"/>
      <c r="D6" s="466"/>
      <c r="E6" s="466"/>
      <c r="F6" s="466"/>
      <c r="G6" s="482"/>
    </row>
    <row r="7" spans="1:8" ht="14.4" thickBot="1" x14ac:dyDescent="0.3">
      <c r="A7" s="182" t="s">
        <v>263</v>
      </c>
      <c r="B7" s="479">
        <f>'GRAND TOTAL FEE'!B7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199</v>
      </c>
      <c r="B8" s="487"/>
      <c r="C8" s="487"/>
      <c r="D8" s="487"/>
      <c r="E8" s="487"/>
      <c r="F8" s="487"/>
      <c r="G8" s="488"/>
      <c r="H8" s="380" t="s">
        <v>393</v>
      </c>
    </row>
    <row r="9" spans="1:8" ht="13.8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423" t="s">
        <v>190</v>
      </c>
      <c r="B10" s="481"/>
      <c r="C10" s="229" t="s">
        <v>187</v>
      </c>
      <c r="D10" s="228" t="s">
        <v>296</v>
      </c>
      <c r="E10" s="228" t="s">
        <v>188</v>
      </c>
      <c r="F10" s="228" t="s">
        <v>295</v>
      </c>
      <c r="G10" s="229" t="s">
        <v>186</v>
      </c>
    </row>
    <row r="11" spans="1:8" x14ac:dyDescent="0.25">
      <c r="A11" s="444"/>
      <c r="B11" s="438"/>
      <c r="C11" s="68">
        <v>0</v>
      </c>
      <c r="D11" s="68">
        <v>0</v>
      </c>
      <c r="E11" s="129">
        <f t="shared" ref="E11:E16" si="0">C11*D11</f>
        <v>0</v>
      </c>
      <c r="F11" s="9">
        <v>0</v>
      </c>
      <c r="G11" s="4">
        <f t="shared" ref="G11:G16" si="1">E11*F11</f>
        <v>0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si="0"/>
        <v>0</v>
      </c>
      <c r="F12" s="9">
        <v>0</v>
      </c>
      <c r="G12" s="4">
        <f t="shared" si="1"/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150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x14ac:dyDescent="0.25">
      <c r="A16" s="444"/>
      <c r="B16" s="438"/>
      <c r="C16" s="68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ht="15" customHeight="1" x14ac:dyDescent="0.25">
      <c r="A18" s="177"/>
      <c r="B18" s="177"/>
      <c r="C18" s="177"/>
      <c r="D18" s="231"/>
      <c r="E18" s="231"/>
      <c r="F18" s="231"/>
      <c r="G18" s="232"/>
    </row>
    <row r="19" spans="1:7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x14ac:dyDescent="0.25">
      <c r="A20" s="445"/>
      <c r="B20" s="445"/>
      <c r="C20" s="445"/>
      <c r="D20" s="445"/>
      <c r="E20" s="445"/>
      <c r="F20" s="210"/>
      <c r="G20" s="69">
        <v>0</v>
      </c>
    </row>
    <row r="21" spans="1:7" ht="15" customHeight="1" x14ac:dyDescent="0.25">
      <c r="A21" s="170"/>
      <c r="B21" s="170"/>
      <c r="C21" s="170"/>
      <c r="D21" s="170"/>
      <c r="E21" s="170"/>
      <c r="F21" s="170"/>
      <c r="G21" s="170"/>
    </row>
    <row r="22" spans="1:7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x14ac:dyDescent="0.25">
      <c r="A23" s="445"/>
      <c r="B23" s="445"/>
      <c r="C23" s="445"/>
      <c r="D23" s="445"/>
      <c r="E23" s="445"/>
      <c r="F23" s="210"/>
      <c r="G23" s="69">
        <v>0</v>
      </c>
    </row>
    <row r="24" spans="1:7" ht="15" customHeight="1" x14ac:dyDescent="0.25">
      <c r="A24" s="170"/>
      <c r="B24" s="170"/>
      <c r="C24" s="170"/>
      <c r="D24" s="170"/>
      <c r="E24" s="170"/>
      <c r="F24" s="170"/>
      <c r="G24" s="170"/>
    </row>
    <row r="25" spans="1:7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x14ac:dyDescent="0.25">
      <c r="A26" s="495"/>
      <c r="B26" s="496"/>
      <c r="C26" s="496"/>
      <c r="D26" s="496"/>
      <c r="E26" s="496"/>
      <c r="F26" s="223"/>
      <c r="G26" s="69">
        <v>0</v>
      </c>
    </row>
    <row r="27" spans="1:7" ht="15" customHeight="1" x14ac:dyDescent="0.25">
      <c r="A27" s="237"/>
      <c r="B27" s="237"/>
      <c r="C27" s="237"/>
      <c r="D27" s="237"/>
      <c r="E27" s="237"/>
      <c r="F27" s="237"/>
      <c r="G27" s="238"/>
    </row>
    <row r="28" spans="1:7" x14ac:dyDescent="0.25">
      <c r="A28" s="170"/>
      <c r="B28" s="170"/>
      <c r="C28" s="404" t="s">
        <v>196</v>
      </c>
      <c r="D28" s="466"/>
      <c r="E28" s="466"/>
      <c r="F28" s="500"/>
      <c r="G28" s="239">
        <f>G17+G20+G23+G26</f>
        <v>0</v>
      </c>
    </row>
    <row r="29" spans="1:7" ht="15" customHeight="1" x14ac:dyDescent="0.25">
      <c r="A29" s="170"/>
      <c r="B29" s="170"/>
      <c r="C29" s="170"/>
      <c r="D29" s="170"/>
      <c r="E29" s="170"/>
      <c r="F29" s="170"/>
      <c r="G29" s="170"/>
    </row>
    <row r="30" spans="1:7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484"/>
      <c r="B31" s="484"/>
      <c r="C31" s="484"/>
      <c r="D31" s="484"/>
      <c r="E31" s="484"/>
      <c r="F31" s="484"/>
      <c r="G31" s="484"/>
    </row>
    <row r="32" spans="1:7" x14ac:dyDescent="0.25">
      <c r="A32" s="526"/>
      <c r="B32" s="526"/>
      <c r="C32" s="526"/>
      <c r="D32" s="526"/>
      <c r="E32" s="526"/>
      <c r="F32" s="526"/>
      <c r="G32" s="526"/>
    </row>
    <row r="33" spans="1:7" x14ac:dyDescent="0.25">
      <c r="A33" s="526"/>
      <c r="B33" s="526"/>
      <c r="C33" s="526"/>
      <c r="D33" s="526"/>
      <c r="E33" s="526"/>
      <c r="F33" s="526"/>
      <c r="G33" s="526"/>
    </row>
    <row r="34" spans="1:7" x14ac:dyDescent="0.25">
      <c r="A34" s="526"/>
      <c r="B34" s="526"/>
      <c r="C34" s="526"/>
      <c r="D34" s="526"/>
      <c r="E34" s="526"/>
      <c r="F34" s="526"/>
      <c r="G34" s="526"/>
    </row>
    <row r="35" spans="1:7" x14ac:dyDescent="0.25">
      <c r="A35" s="526"/>
      <c r="B35" s="526"/>
      <c r="C35" s="526"/>
      <c r="D35" s="526"/>
      <c r="E35" s="526"/>
      <c r="F35" s="526"/>
      <c r="G35" s="526"/>
    </row>
    <row r="36" spans="1:7" x14ac:dyDescent="0.25">
      <c r="A36" s="526"/>
      <c r="B36" s="526"/>
      <c r="C36" s="526"/>
      <c r="D36" s="526"/>
      <c r="E36" s="526"/>
      <c r="F36" s="526"/>
      <c r="G36" s="526"/>
    </row>
    <row r="37" spans="1:7" x14ac:dyDescent="0.25">
      <c r="A37" s="432"/>
      <c r="B37" s="432"/>
      <c r="C37" s="432"/>
      <c r="D37" s="432"/>
      <c r="E37" s="432"/>
      <c r="F37" s="432"/>
      <c r="G37" s="432"/>
    </row>
  </sheetData>
  <sheetProtection password="C691" sheet="1" objects="1" scenarios="1"/>
  <customSheetViews>
    <customSheetView guid="{E83744A4-69ED-4080-AD44-5F2CB0BDC3A5}" showRuler="0">
      <selection activeCell="B2" sqref="B2:G2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2">
    <mergeCell ref="A20:E20"/>
    <mergeCell ref="B3:G3"/>
    <mergeCell ref="A8:G8"/>
    <mergeCell ref="C6:G6"/>
    <mergeCell ref="A13:B13"/>
    <mergeCell ref="A14:B14"/>
    <mergeCell ref="B2:G2"/>
    <mergeCell ref="C28:F28"/>
    <mergeCell ref="A31:G37"/>
    <mergeCell ref="B1:C1"/>
    <mergeCell ref="A11:B11"/>
    <mergeCell ref="A12:B12"/>
    <mergeCell ref="A10:B10"/>
    <mergeCell ref="B7:G7"/>
    <mergeCell ref="B5:C5"/>
    <mergeCell ref="B4:C4"/>
    <mergeCell ref="A15:B15"/>
    <mergeCell ref="A23:E23"/>
    <mergeCell ref="C30:G30"/>
    <mergeCell ref="A26:E26"/>
    <mergeCell ref="D17:F17"/>
    <mergeCell ref="A16:B16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G30"/>
  <sheetViews>
    <sheetView view="pageBreakPreview" zoomScale="112" zoomScaleNormal="100" zoomScaleSheetLayoutView="112" workbookViewId="0">
      <selection activeCell="A20" sqref="A20:C20"/>
    </sheetView>
  </sheetViews>
  <sheetFormatPr defaultRowHeight="13.2" x14ac:dyDescent="0.25"/>
  <cols>
    <col min="1" max="1" width="27.109375" customWidth="1"/>
    <col min="2" max="2" width="23.88671875" customWidth="1"/>
    <col min="4" max="4" width="11" customWidth="1"/>
    <col min="5" max="5" width="20.33203125" customWidth="1"/>
  </cols>
  <sheetData>
    <row r="1" spans="1:7" ht="13.8" x14ac:dyDescent="0.25">
      <c r="A1" s="180" t="s">
        <v>0</v>
      </c>
      <c r="B1" s="119" t="str">
        <f>'GRAND TOTAL FEE'!B1</f>
        <v xml:space="preserve"> </v>
      </c>
      <c r="C1" s="120"/>
      <c r="D1" s="121"/>
      <c r="E1" s="181"/>
    </row>
    <row r="2" spans="1:7" ht="13.8" x14ac:dyDescent="0.25">
      <c r="A2" s="180" t="s">
        <v>301</v>
      </c>
      <c r="B2" s="467">
        <f>'GRAND TOTAL FEE'!B2</f>
        <v>0</v>
      </c>
      <c r="C2" s="466"/>
      <c r="D2" s="466"/>
      <c r="E2" s="482"/>
    </row>
    <row r="3" spans="1:7" ht="13.8" x14ac:dyDescent="0.25">
      <c r="A3" s="180" t="s">
        <v>1</v>
      </c>
      <c r="B3" s="467">
        <f>'GRAND TOTAL FEE'!B3</f>
        <v>0</v>
      </c>
      <c r="C3" s="466"/>
      <c r="D3" s="466"/>
      <c r="E3" s="482"/>
    </row>
    <row r="4" spans="1:7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7" ht="13.8" x14ac:dyDescent="0.25">
      <c r="A5" s="180" t="s">
        <v>138</v>
      </c>
      <c r="B5" s="125">
        <f>'GRAND TOTAL FEE'!B5</f>
        <v>0</v>
      </c>
      <c r="C5" s="120"/>
      <c r="D5" s="121"/>
      <c r="E5" s="130"/>
    </row>
    <row r="6" spans="1:7" ht="13.8" x14ac:dyDescent="0.25">
      <c r="A6" s="180" t="s">
        <v>285</v>
      </c>
      <c r="B6" s="472">
        <f>'GRAND TOTAL FEE'!B6</f>
        <v>0</v>
      </c>
      <c r="C6" s="466"/>
      <c r="D6" s="466"/>
      <c r="E6" s="482"/>
    </row>
    <row r="7" spans="1:7" ht="14.4" thickBot="1" x14ac:dyDescent="0.3">
      <c r="A7" s="182" t="s">
        <v>263</v>
      </c>
      <c r="B7" s="479">
        <f>'GRAND TOTAL FEE'!B7</f>
        <v>0</v>
      </c>
      <c r="C7" s="471"/>
      <c r="D7" s="471"/>
      <c r="E7" s="480"/>
    </row>
    <row r="8" spans="1:7" ht="16.8" thickTop="1" thickBot="1" x14ac:dyDescent="0.35">
      <c r="A8" s="197"/>
      <c r="B8" s="198"/>
      <c r="C8" s="199" t="s">
        <v>78</v>
      </c>
      <c r="D8" s="198"/>
      <c r="E8" s="200"/>
      <c r="F8" s="380" t="s">
        <v>393</v>
      </c>
    </row>
    <row r="9" spans="1:7" ht="13.8" thickTop="1" x14ac:dyDescent="0.25">
      <c r="A9" s="161"/>
      <c r="B9" s="165"/>
      <c r="C9" s="162"/>
      <c r="D9" s="162"/>
      <c r="E9" s="163"/>
    </row>
    <row r="10" spans="1:7" x14ac:dyDescent="0.25">
      <c r="A10" s="201" t="s">
        <v>2</v>
      </c>
      <c r="B10" s="202"/>
      <c r="C10" s="162"/>
      <c r="D10" s="162"/>
      <c r="E10" s="203"/>
    </row>
    <row r="11" spans="1:7" ht="25.5" customHeight="1" x14ac:dyDescent="0.25">
      <c r="A11" s="204"/>
      <c r="B11" s="247"/>
      <c r="C11" s="205" t="s">
        <v>283</v>
      </c>
      <c r="D11" s="206" t="s">
        <v>284</v>
      </c>
      <c r="E11" s="207"/>
    </row>
    <row r="12" spans="1:7" x14ac:dyDescent="0.25">
      <c r="A12" s="192" t="str">
        <f>'GRAND TOTAL FEE'!A28</f>
        <v>Project Engineer</v>
      </c>
      <c r="B12" s="210"/>
      <c r="C12" s="6">
        <v>0</v>
      </c>
      <c r="D12" s="4">
        <f>'GRAND TOTAL FEE'!B28*8</f>
        <v>0</v>
      </c>
      <c r="E12" s="4">
        <f>C12*D12</f>
        <v>0</v>
      </c>
      <c r="F12" s="335" t="e">
        <f>C12/(C13+C14+C15+C16)</f>
        <v>#DIV/0!</v>
      </c>
      <c r="G12" s="336" t="s">
        <v>316</v>
      </c>
    </row>
    <row r="13" spans="1:7" x14ac:dyDescent="0.25">
      <c r="A13" s="192" t="str">
        <f>'GRAND TOTAL FEE'!A33</f>
        <v>PLS</v>
      </c>
      <c r="B13" s="210"/>
      <c r="C13" s="3">
        <f>'Survey(Man-days)'!E25</f>
        <v>0</v>
      </c>
      <c r="D13" s="4">
        <f>'GRAND TOTAL FEE'!B33*8</f>
        <v>0</v>
      </c>
      <c r="E13" s="4">
        <f>C13*D13</f>
        <v>0</v>
      </c>
    </row>
    <row r="14" spans="1:7" x14ac:dyDescent="0.25">
      <c r="A14" s="192" t="str">
        <f>'GRAND TOTAL FEE'!A34</f>
        <v>Survey Crew</v>
      </c>
      <c r="B14" s="210"/>
      <c r="C14" s="3">
        <f>'Survey(Man-days)'!F25</f>
        <v>0</v>
      </c>
      <c r="D14" s="4">
        <f>'GRAND TOTAL FEE'!B34*8</f>
        <v>0</v>
      </c>
      <c r="E14" s="4">
        <f>C14*D14</f>
        <v>0</v>
      </c>
    </row>
    <row r="15" spans="1:7" x14ac:dyDescent="0.25">
      <c r="A15" s="192" t="str">
        <f>'GRAND TOTAL FEE'!A31</f>
        <v>Engineer Tech. / CADD</v>
      </c>
      <c r="B15" s="210"/>
      <c r="C15" s="3">
        <f>'Survey(Man-days)'!G25</f>
        <v>0</v>
      </c>
      <c r="D15" s="4">
        <f>'GRAND TOTAL FEE'!B31*8</f>
        <v>0</v>
      </c>
      <c r="E15" s="4">
        <f>C15*D15</f>
        <v>0</v>
      </c>
    </row>
    <row r="16" spans="1:7" x14ac:dyDescent="0.25">
      <c r="A16" s="192" t="str">
        <f>'GRAND TOTAL FEE'!A32</f>
        <v>Clerical</v>
      </c>
      <c r="B16" s="210"/>
      <c r="C16" s="6">
        <v>0</v>
      </c>
      <c r="D16" s="4">
        <f>'GRAND TOTAL FEE'!B32*8</f>
        <v>0</v>
      </c>
      <c r="E16" s="4">
        <f>C16*D16</f>
        <v>0</v>
      </c>
    </row>
    <row r="17" spans="1:5" x14ac:dyDescent="0.25">
      <c r="A17" s="209" t="s">
        <v>3</v>
      </c>
      <c r="B17" s="118"/>
      <c r="C17" s="121"/>
      <c r="D17" s="216" t="s">
        <v>5</v>
      </c>
      <c r="E17" s="10">
        <f>SUM(E12:E16)</f>
        <v>0</v>
      </c>
    </row>
    <row r="18" spans="1:5" x14ac:dyDescent="0.25">
      <c r="A18" s="192"/>
      <c r="B18" s="177"/>
      <c r="C18" s="170"/>
      <c r="D18" s="170"/>
      <c r="E18" s="210"/>
    </row>
    <row r="19" spans="1:5" x14ac:dyDescent="0.25">
      <c r="A19" s="213" t="s">
        <v>170</v>
      </c>
      <c r="B19" s="214"/>
      <c r="C19" s="145"/>
      <c r="D19" s="145"/>
      <c r="E19" s="215"/>
    </row>
    <row r="20" spans="1:5" x14ac:dyDescent="0.25">
      <c r="A20" s="444"/>
      <c r="B20" s="445"/>
      <c r="C20" s="445"/>
      <c r="D20" s="110"/>
      <c r="E20" s="16">
        <v>0</v>
      </c>
    </row>
    <row r="21" spans="1:5" x14ac:dyDescent="0.25">
      <c r="A21" s="444"/>
      <c r="B21" s="445"/>
      <c r="C21" s="445"/>
      <c r="D21" s="110"/>
      <c r="E21" s="16">
        <v>0</v>
      </c>
    </row>
    <row r="22" spans="1:5" x14ac:dyDescent="0.25">
      <c r="A22" s="444"/>
      <c r="B22" s="445"/>
      <c r="C22" s="445"/>
      <c r="D22" s="110"/>
      <c r="E22" s="16">
        <v>0</v>
      </c>
    </row>
    <row r="23" spans="1:5" x14ac:dyDescent="0.25">
      <c r="A23" s="444"/>
      <c r="B23" s="445"/>
      <c r="C23" s="445"/>
      <c r="D23" s="110"/>
      <c r="E23" s="16">
        <v>0</v>
      </c>
    </row>
    <row r="24" spans="1:5" x14ac:dyDescent="0.25">
      <c r="A24" s="444"/>
      <c r="B24" s="445"/>
      <c r="C24" s="445"/>
      <c r="D24" s="110"/>
      <c r="E24" s="9">
        <v>0</v>
      </c>
    </row>
    <row r="25" spans="1:5" x14ac:dyDescent="0.25">
      <c r="A25" s="444"/>
      <c r="B25" s="445"/>
      <c r="C25" s="445"/>
      <c r="D25" s="110"/>
      <c r="E25" s="9">
        <v>0</v>
      </c>
    </row>
    <row r="26" spans="1:5" x14ac:dyDescent="0.25">
      <c r="A26" s="192" t="s">
        <v>139</v>
      </c>
      <c r="B26" s="121"/>
      <c r="C26" s="121"/>
      <c r="D26" s="210"/>
      <c r="E26" s="4">
        <f>SUM(E20:E25)*0.05</f>
        <v>0</v>
      </c>
    </row>
    <row r="27" spans="1:5" x14ac:dyDescent="0.25">
      <c r="A27" s="209" t="s">
        <v>3</v>
      </c>
      <c r="B27" s="118"/>
      <c r="C27" s="121"/>
      <c r="D27" s="216" t="s">
        <v>5</v>
      </c>
      <c r="E27" s="10">
        <f>SUM(E20:E26)</f>
        <v>0</v>
      </c>
    </row>
    <row r="28" spans="1:5" x14ac:dyDescent="0.25">
      <c r="A28" s="192"/>
      <c r="B28" s="177"/>
      <c r="C28" s="170"/>
      <c r="D28" s="170"/>
      <c r="E28" s="210"/>
    </row>
    <row r="29" spans="1:5" x14ac:dyDescent="0.25">
      <c r="A29" s="220" t="s">
        <v>3</v>
      </c>
      <c r="B29" s="221"/>
      <c r="C29" s="430" t="s">
        <v>312</v>
      </c>
      <c r="D29" s="498"/>
      <c r="E29" s="10">
        <f>SUM(E17+E27)</f>
        <v>0</v>
      </c>
    </row>
    <row r="30" spans="1:5" x14ac:dyDescent="0.25">
      <c r="A30" t="s">
        <v>3</v>
      </c>
    </row>
  </sheetData>
  <sheetProtection password="C691" sheet="1" objects="1" scenarios="1"/>
  <customSheetViews>
    <customSheetView guid="{E83744A4-69ED-4080-AD44-5F2CB0BDC3A5}" showRuler="0">
      <selection activeCell="E12" sqref="E12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2">
    <mergeCell ref="A25:C25"/>
    <mergeCell ref="B2:E2"/>
    <mergeCell ref="C29:D29"/>
    <mergeCell ref="B3:E3"/>
    <mergeCell ref="B4:E4"/>
    <mergeCell ref="B6:E6"/>
    <mergeCell ref="B7:E7"/>
    <mergeCell ref="A20:C20"/>
    <mergeCell ref="A21:C21"/>
    <mergeCell ref="A22:C22"/>
    <mergeCell ref="A23:C23"/>
    <mergeCell ref="A24:C24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9"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H72"/>
  <sheetViews>
    <sheetView view="pageBreakPreview" zoomScale="96" zoomScaleNormal="100" zoomScaleSheetLayoutView="96" workbookViewId="0">
      <pane ySplit="9" topLeftCell="A49" activePane="bottomLeft" state="frozen"/>
      <selection pane="bottomLeft" activeCell="H53" sqref="H53"/>
    </sheetView>
  </sheetViews>
  <sheetFormatPr defaultRowHeight="13.2" x14ac:dyDescent="0.25"/>
  <cols>
    <col min="1" max="1" width="10.6640625" customWidth="1"/>
    <col min="2" max="2" width="3.88671875" customWidth="1"/>
    <col min="3" max="3" width="10.44140625" customWidth="1"/>
    <col min="4" max="4" width="23.44140625" customWidth="1"/>
    <col min="5" max="5" width="14.88671875" customWidth="1"/>
    <col min="6" max="8" width="8.6640625" customWidth="1"/>
  </cols>
  <sheetData>
    <row r="1" spans="1:8" ht="13.8" x14ac:dyDescent="0.25">
      <c r="A1" s="465" t="s">
        <v>0</v>
      </c>
      <c r="B1" s="511"/>
      <c r="C1" s="511"/>
      <c r="D1" s="119" t="str">
        <f>'GRAND TOTAL FEE'!B1</f>
        <v xml:space="preserve"> </v>
      </c>
      <c r="E1" s="149"/>
      <c r="F1" s="121"/>
      <c r="G1" s="121"/>
      <c r="H1" s="130"/>
    </row>
    <row r="2" spans="1:8" ht="13.8" x14ac:dyDescent="0.25">
      <c r="A2" s="465" t="s">
        <v>302</v>
      </c>
      <c r="B2" s="511"/>
      <c r="C2" s="511"/>
      <c r="D2" s="467">
        <f>'GRAND TOTAL FEE'!B2</f>
        <v>0</v>
      </c>
      <c r="E2" s="468"/>
      <c r="F2" s="466"/>
      <c r="G2" s="466"/>
      <c r="H2" s="482"/>
    </row>
    <row r="3" spans="1:8" ht="13.8" x14ac:dyDescent="0.25">
      <c r="A3" s="465" t="s">
        <v>1</v>
      </c>
      <c r="B3" s="511"/>
      <c r="C3" s="511"/>
      <c r="D3" s="467">
        <f>'GRAND TOTAL FEE'!B3</f>
        <v>0</v>
      </c>
      <c r="E3" s="468"/>
      <c r="F3" s="468"/>
      <c r="G3" s="468"/>
      <c r="H3" s="469"/>
    </row>
    <row r="4" spans="1:8" ht="13.8" x14ac:dyDescent="0.25">
      <c r="A4" s="465" t="s">
        <v>132</v>
      </c>
      <c r="B4" s="511"/>
      <c r="C4" s="511"/>
      <c r="D4" s="467">
        <f>'GRAND TOTAL FEE'!B4</f>
        <v>0</v>
      </c>
      <c r="E4" s="468"/>
      <c r="F4" s="468"/>
      <c r="G4" s="468"/>
      <c r="H4" s="469"/>
    </row>
    <row r="5" spans="1:8" ht="13.8" x14ac:dyDescent="0.25">
      <c r="A5" s="465" t="s">
        <v>265</v>
      </c>
      <c r="B5" s="511"/>
      <c r="C5" s="511"/>
      <c r="D5" s="125">
        <f>'GRAND TOTAL FEE'!B5</f>
        <v>0</v>
      </c>
      <c r="E5" s="149"/>
      <c r="F5" s="121"/>
      <c r="G5" s="121"/>
      <c r="H5" s="130"/>
    </row>
    <row r="6" spans="1:8" ht="13.8" x14ac:dyDescent="0.25">
      <c r="A6" s="465" t="s">
        <v>285</v>
      </c>
      <c r="B6" s="511"/>
      <c r="C6" s="511"/>
      <c r="D6" s="472">
        <f>'GRAND TOTAL FEE'!B6</f>
        <v>0</v>
      </c>
      <c r="E6" s="468"/>
      <c r="F6" s="468"/>
      <c r="G6" s="468"/>
      <c r="H6" s="469"/>
    </row>
    <row r="7" spans="1:8" ht="14.4" thickBot="1" x14ac:dyDescent="0.3">
      <c r="A7" s="470" t="s">
        <v>263</v>
      </c>
      <c r="B7" s="512"/>
      <c r="C7" s="512"/>
      <c r="D7" s="503">
        <f>'GRAND TOTAL FEE'!B7</f>
        <v>0</v>
      </c>
      <c r="E7" s="530"/>
      <c r="F7" s="530"/>
      <c r="G7" s="530"/>
      <c r="H7" s="531"/>
    </row>
    <row r="8" spans="1:8" ht="18.75" customHeight="1" thickTop="1" x14ac:dyDescent="0.25">
      <c r="A8" s="447" t="s">
        <v>179</v>
      </c>
      <c r="B8" s="448"/>
      <c r="C8" s="448"/>
      <c r="D8" s="448"/>
      <c r="E8" s="448"/>
      <c r="F8" s="532" t="str">
        <f>'GRAND TOTAL FEE'!A28</f>
        <v>Project Engineer</v>
      </c>
      <c r="G8" s="532" t="str">
        <f>'GRAND TOTAL FEE'!A30</f>
        <v>Design Engineer</v>
      </c>
      <c r="H8" s="533" t="str">
        <f>'GRAND TOTAL FEE'!A31</f>
        <v>Engineer Tech. / CADD</v>
      </c>
    </row>
    <row r="9" spans="1:8" ht="18" customHeight="1" x14ac:dyDescent="0.25">
      <c r="A9" s="450"/>
      <c r="B9" s="451"/>
      <c r="C9" s="451"/>
      <c r="D9" s="451"/>
      <c r="E9" s="451"/>
      <c r="F9" s="522"/>
      <c r="G9" s="522"/>
      <c r="H9" s="509"/>
    </row>
    <row r="10" spans="1:8" x14ac:dyDescent="0.25">
      <c r="A10" s="188" t="s">
        <v>96</v>
      </c>
      <c r="B10" s="189"/>
      <c r="C10" s="189"/>
      <c r="D10" s="189"/>
      <c r="E10" s="216"/>
      <c r="F10" s="459" t="s">
        <v>7</v>
      </c>
      <c r="G10" s="460"/>
      <c r="H10" s="461"/>
    </row>
    <row r="11" spans="1:8" x14ac:dyDescent="0.25">
      <c r="A11" s="188" t="s">
        <v>97</v>
      </c>
      <c r="B11" s="189"/>
      <c r="C11" s="189"/>
      <c r="D11" s="189"/>
      <c r="E11" s="249"/>
      <c r="F11" s="462"/>
      <c r="G11" s="463"/>
      <c r="H11" s="464"/>
    </row>
    <row r="12" spans="1:8" x14ac:dyDescent="0.25">
      <c r="A12" s="192" t="s">
        <v>98</v>
      </c>
      <c r="B12" s="170"/>
      <c r="C12" s="170"/>
      <c r="D12" s="170"/>
      <c r="E12" s="170"/>
      <c r="F12" s="76">
        <v>0</v>
      </c>
      <c r="G12" s="76">
        <v>0</v>
      </c>
      <c r="H12" s="6">
        <v>0</v>
      </c>
    </row>
    <row r="13" spans="1:8" x14ac:dyDescent="0.25">
      <c r="A13" s="190" t="s">
        <v>237</v>
      </c>
      <c r="B13" s="191"/>
      <c r="C13" s="191"/>
      <c r="D13" s="191"/>
      <c r="E13" s="191"/>
      <c r="F13" s="76">
        <v>0</v>
      </c>
      <c r="G13" s="76">
        <v>0</v>
      </c>
      <c r="H13" s="6">
        <v>0</v>
      </c>
    </row>
    <row r="14" spans="1:8" x14ac:dyDescent="0.25">
      <c r="A14" s="190" t="s">
        <v>99</v>
      </c>
      <c r="B14" s="191"/>
      <c r="C14" s="191"/>
      <c r="D14" s="191"/>
      <c r="E14" s="191"/>
      <c r="F14" s="76">
        <v>0</v>
      </c>
      <c r="G14" s="76">
        <v>0</v>
      </c>
      <c r="H14" s="6">
        <v>0</v>
      </c>
    </row>
    <row r="15" spans="1:8" x14ac:dyDescent="0.25">
      <c r="A15" s="190" t="s">
        <v>100</v>
      </c>
      <c r="B15" s="191"/>
      <c r="C15" s="191"/>
      <c r="D15" s="191"/>
      <c r="E15" s="191"/>
      <c r="F15" s="76">
        <v>0</v>
      </c>
      <c r="G15" s="76">
        <v>0</v>
      </c>
      <c r="H15" s="6">
        <v>0</v>
      </c>
    </row>
    <row r="16" spans="1:8" x14ac:dyDescent="0.25">
      <c r="A16" s="190" t="s">
        <v>101</v>
      </c>
      <c r="B16" s="191"/>
      <c r="C16" s="191"/>
      <c r="D16" s="191"/>
      <c r="E16" s="191"/>
      <c r="F16" s="76">
        <v>0</v>
      </c>
      <c r="G16" s="76">
        <v>0</v>
      </c>
      <c r="H16" s="6">
        <v>0</v>
      </c>
    </row>
    <row r="17" spans="1:8" x14ac:dyDescent="0.25">
      <c r="A17" s="190" t="s">
        <v>102</v>
      </c>
      <c r="B17" s="191"/>
      <c r="C17" s="191"/>
      <c r="D17" s="191"/>
      <c r="E17" s="191"/>
      <c r="F17" s="76">
        <v>0</v>
      </c>
      <c r="G17" s="76">
        <v>0</v>
      </c>
      <c r="H17" s="6">
        <v>0</v>
      </c>
    </row>
    <row r="18" spans="1:8" x14ac:dyDescent="0.25">
      <c r="A18" s="190" t="s">
        <v>103</v>
      </c>
      <c r="B18" s="191"/>
      <c r="C18" s="191"/>
      <c r="D18" s="191"/>
      <c r="E18" s="191"/>
      <c r="F18" s="76">
        <v>0</v>
      </c>
      <c r="G18" s="76">
        <v>0</v>
      </c>
      <c r="H18" s="6">
        <v>0</v>
      </c>
    </row>
    <row r="19" spans="1:8" x14ac:dyDescent="0.25">
      <c r="A19" s="190" t="s">
        <v>122</v>
      </c>
      <c r="B19" s="191"/>
      <c r="C19" s="191"/>
      <c r="D19" s="191"/>
      <c r="E19" s="191"/>
      <c r="F19" s="76">
        <v>0</v>
      </c>
      <c r="G19" s="76">
        <v>0</v>
      </c>
      <c r="H19" s="6">
        <v>0</v>
      </c>
    </row>
    <row r="20" spans="1:8" x14ac:dyDescent="0.25">
      <c r="A20" s="190" t="s">
        <v>241</v>
      </c>
      <c r="B20" s="191"/>
      <c r="C20" s="191"/>
      <c r="D20" s="191"/>
      <c r="E20" s="191"/>
      <c r="F20" s="76">
        <v>0</v>
      </c>
      <c r="G20" s="76">
        <v>0</v>
      </c>
      <c r="H20" s="6">
        <v>0</v>
      </c>
    </row>
    <row r="21" spans="1:8" x14ac:dyDescent="0.25">
      <c r="A21" s="446"/>
      <c r="B21" s="445"/>
      <c r="C21" s="445"/>
      <c r="D21" s="445"/>
      <c r="E21" s="438"/>
      <c r="F21" s="76"/>
      <c r="G21" s="76"/>
      <c r="H21" s="6"/>
    </row>
    <row r="22" spans="1:8" x14ac:dyDescent="0.25">
      <c r="A22" s="446"/>
      <c r="B22" s="445"/>
      <c r="C22" s="445"/>
      <c r="D22" s="445"/>
      <c r="E22" s="438"/>
      <c r="F22" s="76"/>
      <c r="G22" s="76"/>
      <c r="H22" s="6"/>
    </row>
    <row r="23" spans="1:8" x14ac:dyDescent="0.25">
      <c r="A23" s="446"/>
      <c r="B23" s="445"/>
      <c r="C23" s="445"/>
      <c r="D23" s="445"/>
      <c r="E23" s="438"/>
      <c r="F23" s="76"/>
      <c r="G23" s="76"/>
      <c r="H23" s="6"/>
    </row>
    <row r="24" spans="1:8" x14ac:dyDescent="0.25">
      <c r="A24" s="188" t="s">
        <v>104</v>
      </c>
      <c r="B24" s="121"/>
      <c r="C24" s="121"/>
      <c r="D24" s="121"/>
      <c r="E24" s="121"/>
      <c r="F24" s="37">
        <f>SUM(F12:F23)</f>
        <v>0</v>
      </c>
      <c r="G24" s="37">
        <f>SUM(G12:G23)</f>
        <v>0</v>
      </c>
      <c r="H24" s="40">
        <f>SUM(H12:H23)</f>
        <v>0</v>
      </c>
    </row>
    <row r="25" spans="1:8" x14ac:dyDescent="0.25">
      <c r="A25" s="41" t="s">
        <v>3</v>
      </c>
      <c r="B25" s="42"/>
      <c r="C25" s="42"/>
      <c r="D25" s="42"/>
      <c r="E25" s="39"/>
      <c r="F25" s="39" t="s">
        <v>3</v>
      </c>
      <c r="G25" s="39"/>
      <c r="H25" s="56"/>
    </row>
    <row r="26" spans="1:8" x14ac:dyDescent="0.25">
      <c r="A26" s="188" t="s">
        <v>105</v>
      </c>
      <c r="B26" s="121"/>
      <c r="C26" s="121"/>
      <c r="D26" s="121"/>
      <c r="E26" s="210"/>
      <c r="F26" s="34" t="s">
        <v>3</v>
      </c>
      <c r="G26" s="35"/>
      <c r="H26" s="55" t="s">
        <v>3</v>
      </c>
    </row>
    <row r="27" spans="1:8" x14ac:dyDescent="0.25">
      <c r="A27" s="194" t="s">
        <v>106</v>
      </c>
      <c r="B27" s="195"/>
      <c r="C27" s="195"/>
      <c r="D27" s="195"/>
      <c r="E27" s="195"/>
      <c r="F27" s="76">
        <v>0</v>
      </c>
      <c r="G27" s="76">
        <v>0</v>
      </c>
      <c r="H27" s="6">
        <v>0</v>
      </c>
    </row>
    <row r="28" spans="1:8" x14ac:dyDescent="0.25">
      <c r="A28" s="192" t="s">
        <v>107</v>
      </c>
      <c r="B28" s="121"/>
      <c r="C28" s="121"/>
      <c r="D28" s="121"/>
      <c r="E28" s="121"/>
      <c r="F28" s="76">
        <v>0</v>
      </c>
      <c r="G28" s="76">
        <v>0</v>
      </c>
      <c r="H28" s="6">
        <v>0</v>
      </c>
    </row>
    <row r="29" spans="1:8" x14ac:dyDescent="0.25">
      <c r="A29" s="190" t="s">
        <v>108</v>
      </c>
      <c r="B29" s="191"/>
      <c r="C29" s="191"/>
      <c r="D29" s="191"/>
      <c r="E29" s="191"/>
      <c r="F29" s="76">
        <v>0</v>
      </c>
      <c r="G29" s="76">
        <v>0</v>
      </c>
      <c r="H29" s="6">
        <v>0</v>
      </c>
    </row>
    <row r="30" spans="1:8" x14ac:dyDescent="0.25">
      <c r="A30" s="190" t="s">
        <v>238</v>
      </c>
      <c r="B30" s="191"/>
      <c r="C30" s="191"/>
      <c r="D30" s="191"/>
      <c r="E30" s="191"/>
      <c r="F30" s="76">
        <v>0</v>
      </c>
      <c r="G30" s="76">
        <v>0</v>
      </c>
      <c r="H30" s="6">
        <v>0</v>
      </c>
    </row>
    <row r="31" spans="1:8" x14ac:dyDescent="0.25">
      <c r="A31" s="190" t="s">
        <v>239</v>
      </c>
      <c r="B31" s="191"/>
      <c r="C31" s="191"/>
      <c r="D31" s="191"/>
      <c r="E31" s="191"/>
      <c r="F31" s="76">
        <v>0</v>
      </c>
      <c r="G31" s="76">
        <v>0</v>
      </c>
      <c r="H31" s="6">
        <v>0</v>
      </c>
    </row>
    <row r="32" spans="1:8" x14ac:dyDescent="0.25">
      <c r="A32" s="190" t="s">
        <v>109</v>
      </c>
      <c r="B32" s="191"/>
      <c r="C32" s="191"/>
      <c r="D32" s="191"/>
      <c r="E32" s="191"/>
      <c r="F32" s="76">
        <v>0</v>
      </c>
      <c r="G32" s="76">
        <v>0</v>
      </c>
      <c r="H32" s="6">
        <v>0</v>
      </c>
    </row>
    <row r="33" spans="1:8" ht="13.5" customHeight="1" x14ac:dyDescent="0.25">
      <c r="A33" s="190" t="s">
        <v>240</v>
      </c>
      <c r="B33" s="191"/>
      <c r="C33" s="191"/>
      <c r="D33" s="191"/>
      <c r="E33" s="191"/>
      <c r="F33" s="76">
        <v>0</v>
      </c>
      <c r="G33" s="76">
        <v>0</v>
      </c>
      <c r="H33" s="6">
        <v>0</v>
      </c>
    </row>
    <row r="34" spans="1:8" x14ac:dyDescent="0.25">
      <c r="A34" s="190" t="s">
        <v>110</v>
      </c>
      <c r="B34" s="191"/>
      <c r="C34" s="191"/>
      <c r="D34" s="191"/>
      <c r="E34" s="191"/>
      <c r="F34" s="76">
        <v>0</v>
      </c>
      <c r="G34" s="76">
        <v>0</v>
      </c>
      <c r="H34" s="6">
        <v>0</v>
      </c>
    </row>
    <row r="35" spans="1:8" x14ac:dyDescent="0.25">
      <c r="A35" s="190" t="s">
        <v>111</v>
      </c>
      <c r="B35" s="191"/>
      <c r="C35" s="191"/>
      <c r="D35" s="191"/>
      <c r="E35" s="191"/>
      <c r="F35" s="76">
        <v>0</v>
      </c>
      <c r="G35" s="76">
        <v>0</v>
      </c>
      <c r="H35" s="6">
        <v>0</v>
      </c>
    </row>
    <row r="36" spans="1:8" x14ac:dyDescent="0.25">
      <c r="A36" s="190" t="s">
        <v>242</v>
      </c>
      <c r="B36" s="191"/>
      <c r="C36" s="191"/>
      <c r="D36" s="191"/>
      <c r="E36" s="191"/>
      <c r="F36" s="76">
        <v>0</v>
      </c>
      <c r="G36" s="76">
        <v>0</v>
      </c>
      <c r="H36" s="6">
        <v>0</v>
      </c>
    </row>
    <row r="37" spans="1:8" x14ac:dyDescent="0.25">
      <c r="A37" s="446"/>
      <c r="B37" s="445"/>
      <c r="C37" s="445"/>
      <c r="D37" s="445"/>
      <c r="E37" s="438"/>
      <c r="F37" s="76"/>
      <c r="G37" s="76"/>
      <c r="H37" s="6"/>
    </row>
    <row r="38" spans="1:8" x14ac:dyDescent="0.25">
      <c r="A38" s="446"/>
      <c r="B38" s="445"/>
      <c r="C38" s="445"/>
      <c r="D38" s="445"/>
      <c r="E38" s="438"/>
      <c r="F38" s="76"/>
      <c r="G38" s="76"/>
      <c r="H38" s="6"/>
    </row>
    <row r="39" spans="1:8" x14ac:dyDescent="0.25">
      <c r="A39" s="446"/>
      <c r="B39" s="445"/>
      <c r="C39" s="445"/>
      <c r="D39" s="445"/>
      <c r="E39" s="438"/>
      <c r="F39" s="76" t="s">
        <v>3</v>
      </c>
      <c r="G39" s="76"/>
      <c r="H39" s="6" t="s">
        <v>3</v>
      </c>
    </row>
    <row r="40" spans="1:8" x14ac:dyDescent="0.25">
      <c r="A40" s="188" t="s">
        <v>112</v>
      </c>
      <c r="B40" s="121"/>
      <c r="C40" s="121"/>
      <c r="D40" s="121"/>
      <c r="E40" s="121"/>
      <c r="F40" s="37">
        <f>SUM(F27:F39)</f>
        <v>0</v>
      </c>
      <c r="G40" s="37">
        <f>SUM(G27:G39)</f>
        <v>0</v>
      </c>
      <c r="H40" s="40">
        <f>SUM(H27:H39)</f>
        <v>0</v>
      </c>
    </row>
    <row r="41" spans="1:8" x14ac:dyDescent="0.25">
      <c r="A41" s="41"/>
      <c r="B41" s="42"/>
      <c r="C41" s="42"/>
      <c r="D41" s="42"/>
      <c r="E41" s="42"/>
      <c r="F41" s="39"/>
      <c r="G41" s="39"/>
      <c r="H41" s="56"/>
    </row>
    <row r="42" spans="1:8" x14ac:dyDescent="0.25">
      <c r="A42" s="188" t="s">
        <v>113</v>
      </c>
      <c r="B42" s="121"/>
      <c r="C42" s="121"/>
      <c r="D42" s="121"/>
      <c r="E42" s="195"/>
      <c r="F42" s="34" t="s">
        <v>3</v>
      </c>
      <c r="G42" s="35"/>
      <c r="H42" s="55" t="s">
        <v>3</v>
      </c>
    </row>
    <row r="43" spans="1:8" x14ac:dyDescent="0.25">
      <c r="A43" s="499" t="s">
        <v>243</v>
      </c>
      <c r="B43" s="405"/>
      <c r="C43" s="405"/>
      <c r="D43" s="405"/>
      <c r="E43" s="428"/>
      <c r="F43" s="76">
        <v>0</v>
      </c>
      <c r="G43" s="76">
        <v>0</v>
      </c>
      <c r="H43" s="6">
        <v>0</v>
      </c>
    </row>
    <row r="44" spans="1:8" x14ac:dyDescent="0.25">
      <c r="A44" s="499" t="s">
        <v>114</v>
      </c>
      <c r="B44" s="405"/>
      <c r="C44" s="405"/>
      <c r="D44" s="405"/>
      <c r="E44" s="428"/>
      <c r="F44" s="76">
        <v>0</v>
      </c>
      <c r="G44" s="76">
        <v>0</v>
      </c>
      <c r="H44" s="6">
        <v>0</v>
      </c>
    </row>
    <row r="45" spans="1:8" x14ac:dyDescent="0.25">
      <c r="A45" s="499" t="s">
        <v>115</v>
      </c>
      <c r="B45" s="405"/>
      <c r="C45" s="405"/>
      <c r="D45" s="405"/>
      <c r="E45" s="428"/>
      <c r="F45" s="76">
        <v>0</v>
      </c>
      <c r="G45" s="76">
        <v>0</v>
      </c>
      <c r="H45" s="6">
        <v>0</v>
      </c>
    </row>
    <row r="46" spans="1:8" x14ac:dyDescent="0.25">
      <c r="A46" s="499" t="s">
        <v>116</v>
      </c>
      <c r="B46" s="405"/>
      <c r="C46" s="405"/>
      <c r="D46" s="405"/>
      <c r="E46" s="428"/>
      <c r="F46" s="76">
        <v>0</v>
      </c>
      <c r="G46" s="76">
        <v>0</v>
      </c>
      <c r="H46" s="6">
        <v>0</v>
      </c>
    </row>
    <row r="47" spans="1:8" x14ac:dyDescent="0.25">
      <c r="A47" s="444"/>
      <c r="B47" s="445"/>
      <c r="C47" s="445"/>
      <c r="D47" s="445"/>
      <c r="E47" s="438"/>
      <c r="F47" s="76"/>
      <c r="G47" s="76"/>
      <c r="H47" s="6"/>
    </row>
    <row r="48" spans="1:8" x14ac:dyDescent="0.25">
      <c r="A48" s="444"/>
      <c r="B48" s="445"/>
      <c r="C48" s="445"/>
      <c r="D48" s="445"/>
      <c r="E48" s="438"/>
      <c r="F48" s="76"/>
      <c r="G48" s="76"/>
      <c r="H48" s="6"/>
    </row>
    <row r="49" spans="1:8" x14ac:dyDescent="0.25">
      <c r="A49" s="188" t="s">
        <v>117</v>
      </c>
      <c r="B49" s="121"/>
      <c r="C49" s="121"/>
      <c r="D49" s="121"/>
      <c r="E49" s="121"/>
      <c r="F49" s="37">
        <f>SUM(F43:F48)</f>
        <v>0</v>
      </c>
      <c r="G49" s="37">
        <f>SUM(G43:G48)</f>
        <v>0</v>
      </c>
      <c r="H49" s="40">
        <f>SUM(H43:H48)</f>
        <v>0</v>
      </c>
    </row>
    <row r="50" spans="1:8" x14ac:dyDescent="0.25">
      <c r="A50" s="41"/>
      <c r="B50" s="42"/>
      <c r="C50" s="42"/>
      <c r="D50" s="42"/>
      <c r="E50" s="42"/>
      <c r="F50" s="39"/>
      <c r="G50" s="39"/>
      <c r="H50" s="56"/>
    </row>
    <row r="51" spans="1:8" x14ac:dyDescent="0.25">
      <c r="A51" s="188" t="s">
        <v>118</v>
      </c>
      <c r="B51" s="121"/>
      <c r="C51" s="121"/>
      <c r="D51" s="121"/>
      <c r="E51" s="195"/>
      <c r="F51" s="34" t="s">
        <v>3</v>
      </c>
      <c r="G51" s="35"/>
      <c r="H51" s="55" t="s">
        <v>3</v>
      </c>
    </row>
    <row r="52" spans="1:8" x14ac:dyDescent="0.25">
      <c r="A52" s="190" t="s">
        <v>123</v>
      </c>
      <c r="B52" s="121"/>
      <c r="C52" s="121"/>
      <c r="D52" s="121"/>
      <c r="E52" s="121"/>
      <c r="F52" s="76">
        <v>0</v>
      </c>
      <c r="G52" s="76">
        <v>0</v>
      </c>
      <c r="H52" s="6">
        <v>0</v>
      </c>
    </row>
    <row r="53" spans="1:8" x14ac:dyDescent="0.25">
      <c r="A53" s="192" t="s">
        <v>244</v>
      </c>
      <c r="B53" s="121"/>
      <c r="C53" s="121"/>
      <c r="D53" s="121"/>
      <c r="E53" s="121"/>
      <c r="F53" s="76">
        <v>0</v>
      </c>
      <c r="G53" s="76">
        <v>0</v>
      </c>
      <c r="H53" s="6">
        <v>0</v>
      </c>
    </row>
    <row r="54" spans="1:8" x14ac:dyDescent="0.25">
      <c r="A54" s="192" t="s">
        <v>124</v>
      </c>
      <c r="B54" s="121"/>
      <c r="C54" s="121"/>
      <c r="D54" s="121"/>
      <c r="E54" s="121"/>
      <c r="F54" s="76">
        <v>0</v>
      </c>
      <c r="G54" s="76">
        <v>0</v>
      </c>
      <c r="H54" s="6">
        <v>0</v>
      </c>
    </row>
    <row r="55" spans="1:8" x14ac:dyDescent="0.25">
      <c r="A55" s="211" t="s">
        <v>245</v>
      </c>
      <c r="B55" s="168"/>
      <c r="C55" s="168"/>
      <c r="D55" s="168"/>
      <c r="E55" s="177"/>
      <c r="F55" s="75">
        <v>0</v>
      </c>
      <c r="G55" s="75">
        <v>0</v>
      </c>
      <c r="H55" s="6">
        <v>0</v>
      </c>
    </row>
    <row r="56" spans="1:8" x14ac:dyDescent="0.25">
      <c r="A56" s="192" t="s">
        <v>125</v>
      </c>
      <c r="B56" s="121"/>
      <c r="C56" s="121"/>
      <c r="D56" s="121"/>
      <c r="E56" s="210"/>
      <c r="F56" s="75">
        <v>0</v>
      </c>
      <c r="G56" s="75">
        <v>0</v>
      </c>
      <c r="H56" s="6">
        <v>0</v>
      </c>
    </row>
    <row r="57" spans="1:8" x14ac:dyDescent="0.25">
      <c r="A57" s="192" t="s">
        <v>126</v>
      </c>
      <c r="B57" s="121"/>
      <c r="C57" s="121"/>
      <c r="D57" s="121"/>
      <c r="E57" s="121"/>
      <c r="F57" s="76">
        <v>0</v>
      </c>
      <c r="G57" s="76">
        <v>0</v>
      </c>
      <c r="H57" s="6">
        <v>0</v>
      </c>
    </row>
    <row r="58" spans="1:8" x14ac:dyDescent="0.25">
      <c r="A58" s="192" t="s">
        <v>127</v>
      </c>
      <c r="B58" s="121"/>
      <c r="C58" s="121"/>
      <c r="D58" s="121"/>
      <c r="E58" s="121"/>
      <c r="F58" s="76">
        <v>0</v>
      </c>
      <c r="G58" s="76">
        <v>0</v>
      </c>
      <c r="H58" s="6">
        <v>0</v>
      </c>
    </row>
    <row r="59" spans="1:8" x14ac:dyDescent="0.25">
      <c r="A59" s="192" t="s">
        <v>128</v>
      </c>
      <c r="B59" s="121"/>
      <c r="C59" s="121"/>
      <c r="D59" s="121"/>
      <c r="E59" s="121"/>
      <c r="F59" s="76">
        <v>0</v>
      </c>
      <c r="G59" s="76">
        <v>0</v>
      </c>
      <c r="H59" s="6">
        <v>0</v>
      </c>
    </row>
    <row r="60" spans="1:8" x14ac:dyDescent="0.25">
      <c r="A60" s="192" t="s">
        <v>246</v>
      </c>
      <c r="B60" s="121"/>
      <c r="C60" s="121"/>
      <c r="D60" s="121"/>
      <c r="E60" s="121"/>
      <c r="F60" s="76">
        <v>0</v>
      </c>
      <c r="G60" s="76">
        <v>0</v>
      </c>
      <c r="H60" s="6">
        <v>0</v>
      </c>
    </row>
    <row r="61" spans="1:8" x14ac:dyDescent="0.25">
      <c r="A61" s="192" t="s">
        <v>247</v>
      </c>
      <c r="B61" s="121"/>
      <c r="C61" s="121"/>
      <c r="D61" s="121"/>
      <c r="E61" s="121"/>
      <c r="F61" s="76">
        <v>0</v>
      </c>
      <c r="G61" s="76">
        <v>0</v>
      </c>
      <c r="H61" s="6">
        <v>0</v>
      </c>
    </row>
    <row r="62" spans="1:8" x14ac:dyDescent="0.25">
      <c r="A62" s="444"/>
      <c r="B62" s="445"/>
      <c r="C62" s="445"/>
      <c r="D62" s="445"/>
      <c r="E62" s="438"/>
      <c r="F62" s="76">
        <v>0</v>
      </c>
      <c r="G62" s="76">
        <v>0</v>
      </c>
      <c r="H62" s="6">
        <v>0</v>
      </c>
    </row>
    <row r="63" spans="1:8" x14ac:dyDescent="0.25">
      <c r="A63" s="188" t="s">
        <v>119</v>
      </c>
      <c r="B63" s="121"/>
      <c r="C63" s="121"/>
      <c r="D63" s="121"/>
      <c r="E63" s="121"/>
      <c r="F63" s="37">
        <f>SUM(F52:F62)</f>
        <v>0</v>
      </c>
      <c r="G63" s="37">
        <f>SUM(G52:G62)</f>
        <v>0</v>
      </c>
      <c r="H63" s="40">
        <f>SUM(H52:H62)</f>
        <v>0</v>
      </c>
    </row>
    <row r="64" spans="1:8" x14ac:dyDescent="0.25">
      <c r="A64" s="188" t="s">
        <v>183</v>
      </c>
      <c r="B64" s="121"/>
      <c r="C64" s="121"/>
      <c r="D64" s="121"/>
      <c r="E64" s="121"/>
      <c r="F64" s="40">
        <f>F63+F49+F40+F24</f>
        <v>0</v>
      </c>
      <c r="G64" s="40">
        <f>G63+G49+G40+G24</f>
        <v>0</v>
      </c>
      <c r="H64" s="40">
        <f>H63+H49+H40+H24</f>
        <v>0</v>
      </c>
    </row>
    <row r="65" spans="1:8" x14ac:dyDescent="0.25">
      <c r="A65" s="41"/>
      <c r="B65" s="42"/>
      <c r="C65" s="42"/>
      <c r="D65" s="42"/>
      <c r="E65" s="42"/>
      <c r="F65" s="39"/>
      <c r="G65" s="39"/>
      <c r="H65" s="56"/>
    </row>
    <row r="66" spans="1:8" x14ac:dyDescent="0.25">
      <c r="A66" s="188" t="s">
        <v>28</v>
      </c>
      <c r="B66" s="121"/>
      <c r="C66" s="121"/>
      <c r="D66" s="121"/>
      <c r="E66" s="195"/>
      <c r="F66" s="34" t="s">
        <v>3</v>
      </c>
      <c r="G66" s="35"/>
      <c r="H66" s="55" t="s">
        <v>3</v>
      </c>
    </row>
    <row r="67" spans="1:8" x14ac:dyDescent="0.25">
      <c r="A67" s="190" t="s">
        <v>120</v>
      </c>
      <c r="B67" s="121"/>
      <c r="C67" s="121"/>
      <c r="D67" s="121"/>
      <c r="E67" s="121"/>
      <c r="F67" s="76">
        <v>0</v>
      </c>
      <c r="G67" s="76">
        <v>0</v>
      </c>
      <c r="H67" s="6">
        <v>0</v>
      </c>
    </row>
    <row r="68" spans="1:8" x14ac:dyDescent="0.25">
      <c r="A68" s="190" t="s">
        <v>121</v>
      </c>
      <c r="B68" s="121"/>
      <c r="C68" s="121"/>
      <c r="D68" s="121"/>
      <c r="E68" s="121"/>
      <c r="F68" s="76">
        <v>0</v>
      </c>
      <c r="G68" s="76">
        <v>0</v>
      </c>
      <c r="H68" s="6">
        <v>0</v>
      </c>
    </row>
    <row r="69" spans="1:8" x14ac:dyDescent="0.25">
      <c r="A69" s="446"/>
      <c r="B69" s="445"/>
      <c r="C69" s="445"/>
      <c r="D69" s="445"/>
      <c r="E69" s="438"/>
      <c r="F69" s="76">
        <v>0</v>
      </c>
      <c r="G69" s="76">
        <v>0</v>
      </c>
      <c r="H69" s="6">
        <v>0</v>
      </c>
    </row>
    <row r="70" spans="1:8" x14ac:dyDescent="0.25">
      <c r="A70" s="188" t="s">
        <v>184</v>
      </c>
      <c r="B70" s="121"/>
      <c r="C70" s="121"/>
      <c r="D70" s="121"/>
      <c r="E70" s="121"/>
      <c r="F70" s="37">
        <f>SUM(F67:F69)</f>
        <v>0</v>
      </c>
      <c r="G70" s="37">
        <f>SUM(G67:G69)</f>
        <v>0</v>
      </c>
      <c r="H70" s="40">
        <f>SUM(H67:H69)</f>
        <v>0</v>
      </c>
    </row>
    <row r="71" spans="1:8" x14ac:dyDescent="0.25">
      <c r="A71" s="41"/>
      <c r="B71" s="42"/>
      <c r="C71" s="42"/>
      <c r="D71" s="42"/>
      <c r="E71" s="39"/>
      <c r="F71" s="39"/>
      <c r="G71" s="39"/>
      <c r="H71" s="56"/>
    </row>
    <row r="72" spans="1:8" ht="13.8" x14ac:dyDescent="0.25">
      <c r="A72" s="196" t="s">
        <v>180</v>
      </c>
      <c r="B72" s="121"/>
      <c r="C72" s="121"/>
      <c r="D72" s="121"/>
      <c r="E72" s="121"/>
      <c r="F72" s="37">
        <f>F24+F40+F49+F63+F70</f>
        <v>0</v>
      </c>
      <c r="G72" s="37">
        <f>G24+G40+G49+G63+G70</f>
        <v>0</v>
      </c>
      <c r="H72" s="40">
        <f>H24+H40+H49+H63+H70</f>
        <v>0</v>
      </c>
    </row>
  </sheetData>
  <sheetProtection password="C691" sheet="1" objects="1" scenarios="1"/>
  <customSheetViews>
    <customSheetView guid="{E83744A4-69ED-4080-AD44-5F2CB0BDC3A5}" showRuler="0">
      <pane ySplit="9" topLeftCell="A55" activePane="bottomLeft" state="frozen"/>
      <selection pane="bottomLeft" activeCell="G62" sqref="G62"/>
      <rowBreaks count="1" manualBreakCount="1">
        <brk id="49" max="7" man="1"/>
      </rowBreaks>
      <pageMargins left="0.75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31">
    <mergeCell ref="A6:C6"/>
    <mergeCell ref="A8:E9"/>
    <mergeCell ref="D2:H2"/>
    <mergeCell ref="D6:H6"/>
    <mergeCell ref="D7:H7"/>
    <mergeCell ref="A4:C4"/>
    <mergeCell ref="F8:F9"/>
    <mergeCell ref="H8:H9"/>
    <mergeCell ref="G8:G9"/>
    <mergeCell ref="A5:C5"/>
    <mergeCell ref="A7:C7"/>
    <mergeCell ref="A1:C1"/>
    <mergeCell ref="D4:H4"/>
    <mergeCell ref="A2:C2"/>
    <mergeCell ref="A3:C3"/>
    <mergeCell ref="D3:H3"/>
    <mergeCell ref="A69:E69"/>
    <mergeCell ref="F10:H11"/>
    <mergeCell ref="A47:E47"/>
    <mergeCell ref="A48:E48"/>
    <mergeCell ref="A21:E21"/>
    <mergeCell ref="A22:E22"/>
    <mergeCell ref="A23:E23"/>
    <mergeCell ref="A37:E37"/>
    <mergeCell ref="A38:E38"/>
    <mergeCell ref="A45:E45"/>
    <mergeCell ref="A62:E62"/>
    <mergeCell ref="A46:E46"/>
    <mergeCell ref="A43:E43"/>
    <mergeCell ref="A44:E44"/>
    <mergeCell ref="A39:E39"/>
  </mergeCells>
  <phoneticPr fontId="18" type="noConversion"/>
  <pageMargins left="0.75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rowBreaks count="1" manualBreakCount="1">
    <brk id="49" max="7" man="1"/>
  </rowBreak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H46"/>
  <sheetViews>
    <sheetView view="pageBreakPreview" zoomScale="118" zoomScaleNormal="100" zoomScaleSheetLayoutView="118" workbookViewId="0">
      <selection activeCell="D11" sqref="D11"/>
    </sheetView>
  </sheetViews>
  <sheetFormatPr defaultRowHeight="13.2" x14ac:dyDescent="0.25"/>
  <cols>
    <col min="1" max="1" width="25.6640625" customWidth="1"/>
    <col min="2" max="2" width="16.10937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119" t="str">
        <f>'GRAND TOTAL FEE'!B1:D1</f>
        <v xml:space="preserve"> </v>
      </c>
      <c r="C1" s="138"/>
      <c r="D1" s="121"/>
      <c r="E1" s="122"/>
      <c r="F1" s="123"/>
      <c r="G1" s="124"/>
    </row>
    <row r="2" spans="1:8" ht="13.8" x14ac:dyDescent="0.25">
      <c r="A2" s="180" t="s">
        <v>301</v>
      </c>
      <c r="B2" s="467">
        <f>'GRAND TOTAL FEE'!B2:D2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119">
        <f>'GRAND TOTAL FEE'!B3:D3</f>
        <v>0</v>
      </c>
      <c r="C3" s="468"/>
      <c r="D3" s="466"/>
      <c r="E3" s="466"/>
      <c r="F3" s="466"/>
      <c r="G3" s="482"/>
    </row>
    <row r="4" spans="1:8" ht="13.8" x14ac:dyDescent="0.25">
      <c r="A4" s="180" t="s">
        <v>132</v>
      </c>
      <c r="B4" s="119">
        <f>'GRAND TOTAL FEE'!B4:D4</f>
        <v>0</v>
      </c>
      <c r="C4" s="468"/>
      <c r="D4" s="466"/>
      <c r="E4" s="466"/>
      <c r="F4" s="466"/>
      <c r="G4" s="482"/>
    </row>
    <row r="5" spans="1:8" ht="13.8" x14ac:dyDescent="0.25">
      <c r="A5" s="180" t="s">
        <v>138</v>
      </c>
      <c r="B5" s="132">
        <f>'GRAND TOTAL FEE'!B5:D5</f>
        <v>0</v>
      </c>
      <c r="C5" s="135"/>
      <c r="D5" s="121"/>
      <c r="E5" s="126"/>
      <c r="F5" s="126"/>
      <c r="G5" s="127"/>
    </row>
    <row r="6" spans="1:8" ht="13.8" x14ac:dyDescent="0.25">
      <c r="A6" s="180" t="s">
        <v>285</v>
      </c>
      <c r="B6" s="537">
        <f>'GRAND TOTAL FEE'!B6</f>
        <v>0</v>
      </c>
      <c r="C6" s="466"/>
      <c r="D6" s="466"/>
      <c r="E6" s="466"/>
      <c r="F6" s="466"/>
      <c r="G6" s="482"/>
    </row>
    <row r="7" spans="1:8" ht="14.4" thickBot="1" x14ac:dyDescent="0.3">
      <c r="A7" s="182" t="s">
        <v>263</v>
      </c>
      <c r="B7" s="479">
        <f>'GRAND TOTAL FEE'!B7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200</v>
      </c>
      <c r="B8" s="487"/>
      <c r="C8" s="487"/>
      <c r="D8" s="487"/>
      <c r="E8" s="487"/>
      <c r="F8" s="487"/>
      <c r="G8" s="488"/>
      <c r="H8" s="380" t="s">
        <v>393</v>
      </c>
    </row>
    <row r="9" spans="1:8" ht="14.25" customHeight="1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250" t="s">
        <v>190</v>
      </c>
      <c r="B10" s="250"/>
      <c r="C10" s="229" t="s">
        <v>187</v>
      </c>
      <c r="D10" s="228" t="s">
        <v>296</v>
      </c>
      <c r="E10" s="228" t="s">
        <v>188</v>
      </c>
      <c r="F10" s="228" t="s">
        <v>295</v>
      </c>
      <c r="G10" s="229" t="s">
        <v>186</v>
      </c>
    </row>
    <row r="11" spans="1:8" x14ac:dyDescent="0.25">
      <c r="A11" s="444"/>
      <c r="B11" s="438"/>
      <c r="C11" s="68">
        <v>0</v>
      </c>
      <c r="D11" s="68">
        <v>3</v>
      </c>
      <c r="E11" s="129">
        <f t="shared" ref="E11:E16" si="0">C11*D11</f>
        <v>0</v>
      </c>
      <c r="F11" s="9">
        <v>2</v>
      </c>
      <c r="G11" s="4">
        <f t="shared" ref="G11:G16" si="1">E11*F11</f>
        <v>0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si="0"/>
        <v>0</v>
      </c>
      <c r="F12" s="9">
        <v>0</v>
      </c>
      <c r="G12" s="4">
        <f t="shared" si="1"/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150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ht="12" customHeight="1" x14ac:dyDescent="0.25">
      <c r="A16" s="444"/>
      <c r="B16" s="438"/>
      <c r="C16" s="68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x14ac:dyDescent="0.25">
      <c r="A18" s="177"/>
      <c r="B18" s="177"/>
      <c r="C18" s="177"/>
      <c r="D18" s="231"/>
      <c r="E18" s="231"/>
      <c r="F18" s="231"/>
      <c r="G18" s="232"/>
    </row>
    <row r="19" spans="1:7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x14ac:dyDescent="0.25">
      <c r="A20" s="445"/>
      <c r="B20" s="445"/>
      <c r="C20" s="445"/>
      <c r="D20" s="445"/>
      <c r="E20" s="445"/>
      <c r="F20" s="210"/>
      <c r="G20" s="69">
        <v>0</v>
      </c>
    </row>
    <row r="21" spans="1:7" x14ac:dyDescent="0.25">
      <c r="A21" s="170"/>
      <c r="B21" s="170"/>
      <c r="C21" s="170"/>
      <c r="D21" s="170"/>
      <c r="E21" s="170"/>
      <c r="F21" s="170"/>
      <c r="G21" s="170"/>
    </row>
    <row r="22" spans="1:7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x14ac:dyDescent="0.25">
      <c r="A23" s="445"/>
      <c r="B23" s="445"/>
      <c r="C23" s="445"/>
      <c r="D23" s="445"/>
      <c r="E23" s="445"/>
      <c r="F23" s="210"/>
      <c r="G23" s="69">
        <v>0</v>
      </c>
    </row>
    <row r="24" spans="1:7" x14ac:dyDescent="0.25">
      <c r="A24" s="170"/>
      <c r="B24" s="170"/>
      <c r="C24" s="170"/>
      <c r="D24" s="170"/>
      <c r="E24" s="170"/>
      <c r="F24" s="170"/>
      <c r="G24" s="170"/>
    </row>
    <row r="25" spans="1:7" ht="12.75" customHeight="1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x14ac:dyDescent="0.25">
      <c r="A26" s="495"/>
      <c r="B26" s="496"/>
      <c r="C26" s="496"/>
      <c r="D26" s="496"/>
      <c r="E26" s="496"/>
      <c r="F26" s="223"/>
      <c r="G26" s="69">
        <v>0</v>
      </c>
    </row>
    <row r="27" spans="1:7" x14ac:dyDescent="0.25">
      <c r="A27" s="237"/>
      <c r="B27" s="237"/>
      <c r="C27" s="237"/>
      <c r="D27" s="237"/>
      <c r="E27" s="237"/>
      <c r="F27" s="237"/>
      <c r="G27" s="238"/>
    </row>
    <row r="28" spans="1:7" x14ac:dyDescent="0.25">
      <c r="A28" s="170"/>
      <c r="B28" s="170"/>
      <c r="C28" s="497" t="s">
        <v>304</v>
      </c>
      <c r="D28" s="535"/>
      <c r="E28" s="535"/>
      <c r="F28" s="536"/>
      <c r="G28" s="239">
        <f>G17+G20+G23+G26</f>
        <v>0</v>
      </c>
    </row>
    <row r="29" spans="1:7" x14ac:dyDescent="0.25">
      <c r="A29" s="170"/>
      <c r="B29" s="170"/>
      <c r="C29" s="170"/>
      <c r="D29" s="170"/>
      <c r="E29" s="170"/>
      <c r="F29" s="170"/>
      <c r="G29" s="170"/>
    </row>
    <row r="30" spans="1:7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534" t="s">
        <v>3</v>
      </c>
      <c r="B31" s="526"/>
      <c r="C31" s="526"/>
      <c r="D31" s="526"/>
      <c r="E31" s="526"/>
      <c r="F31" s="526"/>
      <c r="G31" s="526"/>
    </row>
    <row r="32" spans="1:7" x14ac:dyDescent="0.25">
      <c r="A32" s="526"/>
      <c r="B32" s="526"/>
      <c r="C32" s="526"/>
      <c r="D32" s="526"/>
      <c r="E32" s="526"/>
      <c r="F32" s="526"/>
      <c r="G32" s="526"/>
    </row>
    <row r="33" spans="1:7" x14ac:dyDescent="0.25">
      <c r="A33" s="526"/>
      <c r="B33" s="526"/>
      <c r="C33" s="526"/>
      <c r="D33" s="526"/>
      <c r="E33" s="526"/>
      <c r="F33" s="526"/>
      <c r="G33" s="526"/>
    </row>
    <row r="34" spans="1:7" x14ac:dyDescent="0.25">
      <c r="A34" s="526"/>
      <c r="B34" s="526"/>
      <c r="C34" s="526"/>
      <c r="D34" s="526"/>
      <c r="E34" s="526"/>
      <c r="F34" s="526"/>
      <c r="G34" s="526"/>
    </row>
    <row r="35" spans="1:7" ht="5.25" customHeight="1" x14ac:dyDescent="0.25">
      <c r="A35" s="526"/>
      <c r="B35" s="526"/>
      <c r="C35" s="526"/>
      <c r="D35" s="526"/>
      <c r="E35" s="526"/>
      <c r="F35" s="526"/>
      <c r="G35" s="526"/>
    </row>
    <row r="36" spans="1:7" x14ac:dyDescent="0.25">
      <c r="A36" s="526"/>
      <c r="B36" s="526"/>
      <c r="C36" s="526"/>
      <c r="D36" s="526"/>
      <c r="E36" s="526"/>
      <c r="F36" s="526"/>
      <c r="G36" s="526"/>
    </row>
    <row r="37" spans="1:7" x14ac:dyDescent="0.25">
      <c r="A37" s="432"/>
      <c r="B37" s="432"/>
      <c r="C37" s="432"/>
      <c r="D37" s="432"/>
      <c r="E37" s="432"/>
      <c r="F37" s="432"/>
      <c r="G37" s="432"/>
    </row>
    <row r="38" spans="1:7" ht="5.25" customHeight="1" x14ac:dyDescent="0.25"/>
    <row r="41" spans="1:7" ht="5.25" customHeight="1" x14ac:dyDescent="0.25"/>
    <row r="44" spans="1:7" ht="5.25" customHeight="1" x14ac:dyDescent="0.25"/>
    <row r="46" spans="1:7" ht="5.25" customHeight="1" x14ac:dyDescent="0.25"/>
  </sheetData>
  <sheetProtection password="C691" sheet="1" objects="1" scenarios="1"/>
  <customSheetViews>
    <customSheetView guid="{E83744A4-69ED-4080-AD44-5F2CB0BDC3A5}" showRuler="0">
      <selection activeCell="E12" sqref="E12:F12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9">
    <mergeCell ref="A26:E26"/>
    <mergeCell ref="B6:G6"/>
    <mergeCell ref="B7:G7"/>
    <mergeCell ref="B2:G2"/>
    <mergeCell ref="A31:G37"/>
    <mergeCell ref="C28:F28"/>
    <mergeCell ref="A15:B15"/>
    <mergeCell ref="A16:B16"/>
    <mergeCell ref="A11:B11"/>
    <mergeCell ref="A12:B12"/>
    <mergeCell ref="A13:B13"/>
    <mergeCell ref="A14:B14"/>
    <mergeCell ref="A20:E20"/>
    <mergeCell ref="C30:G30"/>
    <mergeCell ref="C3:G3"/>
    <mergeCell ref="C4:G4"/>
    <mergeCell ref="A8:G8"/>
    <mergeCell ref="D17:F17"/>
    <mergeCell ref="A23:E23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F28"/>
  <sheetViews>
    <sheetView view="pageBreakPreview" zoomScale="112" zoomScaleNormal="100" zoomScaleSheetLayoutView="112" workbookViewId="0">
      <selection activeCell="E25" sqref="E25"/>
    </sheetView>
  </sheetViews>
  <sheetFormatPr defaultRowHeight="13.2" x14ac:dyDescent="0.25"/>
  <cols>
    <col min="1" max="2" width="25.6640625" customWidth="1"/>
    <col min="4" max="4" width="11.109375" bestFit="1" customWidth="1"/>
    <col min="5" max="5" width="18.33203125" customWidth="1"/>
  </cols>
  <sheetData>
    <row r="1" spans="1:6" ht="13.8" x14ac:dyDescent="0.25">
      <c r="A1" s="180" t="s">
        <v>0</v>
      </c>
      <c r="B1" s="119" t="str">
        <f>'GRAND TOTAL FEE'!B1</f>
        <v xml:space="preserve"> </v>
      </c>
      <c r="C1" s="120"/>
      <c r="D1" s="120"/>
      <c r="E1" s="124"/>
    </row>
    <row r="2" spans="1:6" ht="13.8" x14ac:dyDescent="0.25">
      <c r="A2" s="180" t="s">
        <v>301</v>
      </c>
      <c r="B2" s="467">
        <f>'GRAND TOTAL FEE'!B2</f>
        <v>0</v>
      </c>
      <c r="C2" s="466"/>
      <c r="D2" s="466"/>
      <c r="E2" s="482"/>
    </row>
    <row r="3" spans="1:6" ht="13.8" x14ac:dyDescent="0.25">
      <c r="A3" s="180" t="s">
        <v>1</v>
      </c>
      <c r="B3" s="119">
        <f>'GRAND TOTAL FEE'!B3</f>
        <v>0</v>
      </c>
      <c r="C3" s="138"/>
      <c r="D3" s="468"/>
      <c r="E3" s="482"/>
    </row>
    <row r="4" spans="1:6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6" ht="13.8" x14ac:dyDescent="0.25">
      <c r="A5" s="180" t="s">
        <v>138</v>
      </c>
      <c r="B5" s="125">
        <f>'GRAND TOTAL FEE'!B5</f>
        <v>0</v>
      </c>
      <c r="C5" s="120"/>
      <c r="D5" s="121"/>
      <c r="E5" s="130"/>
    </row>
    <row r="6" spans="1:6" ht="13.8" x14ac:dyDescent="0.25">
      <c r="A6" s="180" t="s">
        <v>285</v>
      </c>
      <c r="B6" s="472">
        <f>'GRAND TOTAL FEE'!B6</f>
        <v>0</v>
      </c>
      <c r="C6" s="466"/>
      <c r="D6" s="466"/>
      <c r="E6" s="482"/>
    </row>
    <row r="7" spans="1:6" ht="14.4" thickBot="1" x14ac:dyDescent="0.3">
      <c r="A7" s="182" t="s">
        <v>263</v>
      </c>
      <c r="B7" s="479">
        <f>'GRAND TOTAL FEE'!B7</f>
        <v>0</v>
      </c>
      <c r="C7" s="471"/>
      <c r="D7" s="471"/>
      <c r="E7" s="480"/>
    </row>
    <row r="8" spans="1:6" ht="16.8" thickTop="1" thickBot="1" x14ac:dyDescent="0.35">
      <c r="A8" s="197"/>
      <c r="B8" s="198"/>
      <c r="C8" s="199" t="s">
        <v>177</v>
      </c>
      <c r="D8" s="198"/>
      <c r="E8" s="200"/>
      <c r="F8" s="380" t="s">
        <v>393</v>
      </c>
    </row>
    <row r="9" spans="1:6" ht="13.8" thickTop="1" x14ac:dyDescent="0.25">
      <c r="A9" s="161"/>
      <c r="B9" s="165"/>
      <c r="C9" s="162"/>
      <c r="D9" s="162"/>
      <c r="E9" s="16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6.4" x14ac:dyDescent="0.25">
      <c r="A11" s="164"/>
      <c r="B11" s="203"/>
      <c r="C11" s="205" t="s">
        <v>283</v>
      </c>
      <c r="D11" s="206" t="s">
        <v>284</v>
      </c>
      <c r="E11" s="207"/>
    </row>
    <row r="12" spans="1:6" x14ac:dyDescent="0.25">
      <c r="A12" s="192" t="str">
        <f>'GRAND TOTAL FEE'!A28</f>
        <v>Project Engineer</v>
      </c>
      <c r="B12" s="210"/>
      <c r="C12" s="3">
        <f>'Prelim Rdwy &amp; Bridge (Man-days)'!F64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192" t="str">
        <f>'GRAND TOTAL FEE'!A30</f>
        <v>Design Engineer</v>
      </c>
      <c r="B13" s="210"/>
      <c r="C13" s="3">
        <f>'Prelim Rdwy &amp; Bridge (Man-days)'!G64</f>
        <v>0</v>
      </c>
      <c r="D13" s="4">
        <f>'GRAND TOTAL FEE'!B30*8</f>
        <v>0</v>
      </c>
      <c r="E13" s="4">
        <f>C13*D13</f>
        <v>0</v>
      </c>
    </row>
    <row r="14" spans="1:6" x14ac:dyDescent="0.25">
      <c r="A14" s="192" t="str">
        <f>'GRAND TOTAL FEE'!A31</f>
        <v>Engineer Tech. / CADD</v>
      </c>
      <c r="B14" s="210"/>
      <c r="C14" s="3">
        <f>'Prelim Rdwy &amp; Bridge (Man-days)'!H64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192" t="str">
        <f>'GRAND TOTAL FEE'!A32</f>
        <v>Clerical</v>
      </c>
      <c r="B15" s="21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137" t="s">
        <v>5</v>
      </c>
      <c r="E16" s="10">
        <f>SUM(E12:E15)</f>
        <v>0</v>
      </c>
    </row>
    <row r="17" spans="1:5" x14ac:dyDescent="0.25">
      <c r="A17" s="192"/>
      <c r="B17" s="177"/>
      <c r="C17" s="170"/>
      <c r="D17" s="170"/>
      <c r="E17" s="210"/>
    </row>
    <row r="18" spans="1:5" x14ac:dyDescent="0.25">
      <c r="A18" s="213" t="s">
        <v>170</v>
      </c>
      <c r="B18" s="214"/>
      <c r="C18" s="145"/>
      <c r="D18" s="145"/>
      <c r="E18" s="215"/>
    </row>
    <row r="19" spans="1:5" x14ac:dyDescent="0.25">
      <c r="A19" s="444"/>
      <c r="B19" s="445"/>
      <c r="C19" s="445"/>
      <c r="D19" s="57"/>
      <c r="E19" s="16">
        <v>0</v>
      </c>
    </row>
    <row r="20" spans="1:5" x14ac:dyDescent="0.25">
      <c r="A20" s="444"/>
      <c r="B20" s="445"/>
      <c r="C20" s="445"/>
      <c r="D20" s="57"/>
      <c r="E20" s="9">
        <v>0</v>
      </c>
    </row>
    <row r="21" spans="1:5" x14ac:dyDescent="0.25">
      <c r="A21" s="444"/>
      <c r="B21" s="445"/>
      <c r="C21" s="445"/>
      <c r="D21" s="57"/>
      <c r="E21" s="9">
        <v>0</v>
      </c>
    </row>
    <row r="22" spans="1:5" x14ac:dyDescent="0.25">
      <c r="A22" s="192" t="s">
        <v>139</v>
      </c>
      <c r="B22" s="121"/>
      <c r="C22" s="121"/>
      <c r="D22" s="210"/>
      <c r="E22" s="4">
        <f>SUM(E19:E21)*0.05</f>
        <v>0</v>
      </c>
    </row>
    <row r="23" spans="1:5" x14ac:dyDescent="0.25">
      <c r="A23" s="209" t="s">
        <v>3</v>
      </c>
      <c r="B23" s="118"/>
      <c r="C23" s="121"/>
      <c r="D23" s="216" t="s">
        <v>5</v>
      </c>
      <c r="E23" s="10">
        <f>E19+E20+E21+E22</f>
        <v>0</v>
      </c>
    </row>
    <row r="24" spans="1:5" x14ac:dyDescent="0.25">
      <c r="A24" s="209"/>
      <c r="B24" s="217"/>
      <c r="C24" s="195"/>
      <c r="D24" s="218"/>
      <c r="E24" s="219"/>
    </row>
    <row r="25" spans="1:5" x14ac:dyDescent="0.25">
      <c r="A25" s="220" t="s">
        <v>3</v>
      </c>
      <c r="B25" s="221"/>
      <c r="C25" s="430" t="s">
        <v>312</v>
      </c>
      <c r="D25" s="498"/>
      <c r="E25" s="10">
        <f>E16+E23</f>
        <v>0</v>
      </c>
    </row>
    <row r="26" spans="1:5" x14ac:dyDescent="0.25">
      <c r="A26" s="170" t="s">
        <v>3</v>
      </c>
      <c r="B26" s="170"/>
      <c r="C26" s="170"/>
      <c r="D26" s="170"/>
      <c r="E26" s="170"/>
    </row>
    <row r="27" spans="1:5" x14ac:dyDescent="0.25">
      <c r="A27" s="170"/>
      <c r="B27" s="170"/>
      <c r="C27" s="170"/>
      <c r="D27" s="170"/>
      <c r="E27" s="170"/>
    </row>
    <row r="28" spans="1:5" x14ac:dyDescent="0.25">
      <c r="A28" s="170"/>
      <c r="B28" s="170"/>
      <c r="C28" s="170"/>
      <c r="D28" s="170"/>
      <c r="E28" s="170"/>
    </row>
  </sheetData>
  <sheetProtection password="C691" sheet="1" objects="1" scenarios="1"/>
  <customSheetViews>
    <customSheetView guid="{E83744A4-69ED-4080-AD44-5F2CB0BDC3A5}" showRuler="0" topLeftCell="A7">
      <selection activeCell="C13" sqref="C13:D13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9">
    <mergeCell ref="C25:D25"/>
    <mergeCell ref="B2:E2"/>
    <mergeCell ref="A19:C19"/>
    <mergeCell ref="A20:C20"/>
    <mergeCell ref="A21:C21"/>
    <mergeCell ref="D3:E3"/>
    <mergeCell ref="B4:E4"/>
    <mergeCell ref="B6:E6"/>
    <mergeCell ref="B7:E7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F25"/>
  <sheetViews>
    <sheetView view="pageBreakPreview" zoomScale="106" zoomScaleNormal="100" zoomScaleSheetLayoutView="106" workbookViewId="0">
      <selection activeCell="I15" sqref="I15"/>
    </sheetView>
  </sheetViews>
  <sheetFormatPr defaultRowHeight="13.2" x14ac:dyDescent="0.25"/>
  <cols>
    <col min="1" max="2" width="25.33203125" customWidth="1"/>
    <col min="4" max="4" width="11.109375" bestFit="1" customWidth="1"/>
    <col min="5" max="5" width="23.6640625" customWidth="1"/>
  </cols>
  <sheetData>
    <row r="1" spans="1:6" ht="13.8" x14ac:dyDescent="0.25">
      <c r="A1" s="180" t="s">
        <v>0</v>
      </c>
      <c r="B1" s="119" t="str">
        <f>'GRAND TOTAL FEE'!B1</f>
        <v xml:space="preserve"> </v>
      </c>
      <c r="C1" s="149"/>
      <c r="D1" s="121"/>
      <c r="E1" s="181"/>
    </row>
    <row r="2" spans="1:6" ht="13.8" x14ac:dyDescent="0.25">
      <c r="A2" s="180" t="s">
        <v>301</v>
      </c>
      <c r="B2" s="467">
        <f>'GRAND TOTAL FEE'!B2</f>
        <v>0</v>
      </c>
      <c r="C2" s="466"/>
      <c r="D2" s="466"/>
      <c r="E2" s="482"/>
    </row>
    <row r="3" spans="1:6" ht="13.8" x14ac:dyDescent="0.25">
      <c r="A3" s="180" t="s">
        <v>1</v>
      </c>
      <c r="B3" s="467">
        <f>'GRAND TOTAL FEE'!B3</f>
        <v>0</v>
      </c>
      <c r="C3" s="466"/>
      <c r="D3" s="466"/>
      <c r="E3" s="482"/>
    </row>
    <row r="4" spans="1:6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6" ht="13.8" x14ac:dyDescent="0.25">
      <c r="A5" s="180" t="s">
        <v>138</v>
      </c>
      <c r="B5" s="141">
        <f>'GRAND TOTAL FEE'!B5</f>
        <v>0</v>
      </c>
      <c r="C5" s="133"/>
      <c r="D5" s="121"/>
      <c r="E5" s="130"/>
    </row>
    <row r="6" spans="1:6" ht="13.8" x14ac:dyDescent="0.25">
      <c r="A6" s="180" t="s">
        <v>285</v>
      </c>
      <c r="B6" s="540">
        <f>'GRAND TOTAL FEE'!B6</f>
        <v>0</v>
      </c>
      <c r="C6" s="466"/>
      <c r="D6" s="466"/>
      <c r="E6" s="482"/>
    </row>
    <row r="7" spans="1:6" ht="14.4" thickBot="1" x14ac:dyDescent="0.3">
      <c r="A7" s="182" t="s">
        <v>263</v>
      </c>
      <c r="B7" s="479">
        <f>'GRAND TOTAL FEE'!B7</f>
        <v>0</v>
      </c>
      <c r="C7" s="471"/>
      <c r="D7" s="471"/>
      <c r="E7" s="480"/>
    </row>
    <row r="8" spans="1:6" ht="16.8" thickTop="1" thickBot="1" x14ac:dyDescent="0.35">
      <c r="A8" s="486" t="s">
        <v>178</v>
      </c>
      <c r="B8" s="538"/>
      <c r="C8" s="538"/>
      <c r="D8" s="538"/>
      <c r="E8" s="539"/>
      <c r="F8" s="380" t="s">
        <v>393</v>
      </c>
    </row>
    <row r="9" spans="1:6" ht="13.8" thickTop="1" x14ac:dyDescent="0.25">
      <c r="A9" s="161"/>
      <c r="B9" s="165"/>
      <c r="C9" s="162"/>
      <c r="D9" s="162"/>
      <c r="E9" s="16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6.4" x14ac:dyDescent="0.25">
      <c r="A11" s="164"/>
      <c r="B11" s="203"/>
      <c r="C11" s="205" t="s">
        <v>283</v>
      </c>
      <c r="D11" s="206" t="s">
        <v>284</v>
      </c>
      <c r="E11" s="207"/>
    </row>
    <row r="12" spans="1:6" x14ac:dyDescent="0.25">
      <c r="A12" s="499" t="str">
        <f>'GRAND TOTAL FEE'!A28</f>
        <v>Project Engineer</v>
      </c>
      <c r="B12" s="500"/>
      <c r="C12" s="3">
        <f>'Prelim Rdwy &amp; Bridge (Man-days)'!F70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499" t="str">
        <f>'GRAND TOTAL FEE'!A30</f>
        <v>Design Engineer</v>
      </c>
      <c r="B13" s="500"/>
      <c r="C13" s="3">
        <f>'Prelim Rdwy &amp; Bridge (Man-days)'!G70</f>
        <v>0</v>
      </c>
      <c r="D13" s="4">
        <f>'GRAND TOTAL FEE'!B30*8</f>
        <v>0</v>
      </c>
      <c r="E13" s="4">
        <f>C13*D13</f>
        <v>0</v>
      </c>
    </row>
    <row r="14" spans="1:6" x14ac:dyDescent="0.25">
      <c r="A14" s="499" t="str">
        <f>'GRAND TOTAL FEE'!A31</f>
        <v>Engineer Tech. / CADD</v>
      </c>
      <c r="B14" s="500"/>
      <c r="C14" s="3">
        <f>'Prelim Rdwy &amp; Bridge (Man-days)'!H70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499" t="s">
        <v>4</v>
      </c>
      <c r="B15" s="50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137" t="s">
        <v>5</v>
      </c>
      <c r="E16" s="10">
        <f>SUM(E12:E15)</f>
        <v>0</v>
      </c>
    </row>
    <row r="17" spans="1:5" x14ac:dyDescent="0.25">
      <c r="A17" s="209"/>
      <c r="B17" s="118"/>
      <c r="C17" s="121"/>
      <c r="D17" s="189"/>
      <c r="E17" s="219"/>
    </row>
    <row r="18" spans="1:5" x14ac:dyDescent="0.25">
      <c r="A18" s="213" t="s">
        <v>170</v>
      </c>
      <c r="B18" s="214"/>
      <c r="C18" s="145"/>
      <c r="D18" s="145"/>
      <c r="E18" s="215"/>
    </row>
    <row r="19" spans="1:5" x14ac:dyDescent="0.25">
      <c r="A19" s="444"/>
      <c r="B19" s="445"/>
      <c r="C19" s="445"/>
      <c r="D19" s="57"/>
      <c r="E19" s="16">
        <v>0</v>
      </c>
    </row>
    <row r="20" spans="1:5" x14ac:dyDescent="0.25">
      <c r="A20" s="444"/>
      <c r="B20" s="445"/>
      <c r="C20" s="445"/>
      <c r="D20" s="57"/>
      <c r="E20" s="9">
        <v>0</v>
      </c>
    </row>
    <row r="21" spans="1:5" x14ac:dyDescent="0.25">
      <c r="A21" s="444"/>
      <c r="B21" s="445"/>
      <c r="C21" s="445"/>
      <c r="D21" s="57"/>
      <c r="E21" s="9">
        <v>0</v>
      </c>
    </row>
    <row r="22" spans="1:5" x14ac:dyDescent="0.25">
      <c r="A22" s="192" t="s">
        <v>139</v>
      </c>
      <c r="B22" s="121"/>
      <c r="C22" s="121"/>
      <c r="D22" s="210"/>
      <c r="E22" s="4">
        <f>SUM(E19:E21)*0.05</f>
        <v>0</v>
      </c>
    </row>
    <row r="23" spans="1:5" x14ac:dyDescent="0.25">
      <c r="A23" s="209" t="s">
        <v>3</v>
      </c>
      <c r="B23" s="118"/>
      <c r="C23" s="121"/>
      <c r="D23" s="216" t="s">
        <v>5</v>
      </c>
      <c r="E23" s="10">
        <f>E19+E20+E21+E22</f>
        <v>0</v>
      </c>
    </row>
    <row r="24" spans="1:5" x14ac:dyDescent="0.25">
      <c r="A24" s="209"/>
      <c r="B24" s="217"/>
      <c r="C24" s="195"/>
      <c r="D24" s="218"/>
      <c r="E24" s="219"/>
    </row>
    <row r="25" spans="1:5" x14ac:dyDescent="0.25">
      <c r="A25" s="220" t="s">
        <v>3</v>
      </c>
      <c r="B25" s="221"/>
      <c r="C25" s="430" t="s">
        <v>312</v>
      </c>
      <c r="D25" s="498"/>
      <c r="E25" s="10">
        <f>E16+E23</f>
        <v>0</v>
      </c>
    </row>
  </sheetData>
  <sheetProtection password="C691" sheet="1" objects="1" scenarios="1"/>
  <customSheetViews>
    <customSheetView guid="{E83744A4-69ED-4080-AD44-5F2CB0BDC3A5}" showRuler="0">
      <selection activeCell="C13" sqref="C13:D13"/>
      <pageMargins left="0.75" right="0.75" top="1" bottom="1" header="0.5" footer="0.5"/>
      <pageSetup scale="92"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4">
    <mergeCell ref="A13:B13"/>
    <mergeCell ref="A14:B14"/>
    <mergeCell ref="A21:C21"/>
    <mergeCell ref="C25:D25"/>
    <mergeCell ref="B2:E2"/>
    <mergeCell ref="A8:E8"/>
    <mergeCell ref="A19:C19"/>
    <mergeCell ref="A20:C20"/>
    <mergeCell ref="B3:E3"/>
    <mergeCell ref="B4:E4"/>
    <mergeCell ref="B6:E6"/>
    <mergeCell ref="B7:E7"/>
    <mergeCell ref="A15:B15"/>
    <mergeCell ref="A12:B12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2"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46"/>
  <sheetViews>
    <sheetView view="pageBreakPreview" zoomScaleNormal="100" zoomScaleSheetLayoutView="100" workbookViewId="0">
      <selection activeCell="H8" sqref="H8"/>
    </sheetView>
  </sheetViews>
  <sheetFormatPr defaultRowHeight="13.2" x14ac:dyDescent="0.25"/>
  <cols>
    <col min="1" max="1" width="25.6640625" customWidth="1"/>
    <col min="2" max="2" width="16.109375" customWidth="1"/>
    <col min="3" max="4" width="8.6640625" customWidth="1"/>
    <col min="5" max="5" width="8.5546875" customWidth="1"/>
    <col min="6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21"/>
      <c r="E1" s="122"/>
      <c r="F1" s="123"/>
      <c r="G1" s="124"/>
    </row>
    <row r="2" spans="1:8" ht="13.8" x14ac:dyDescent="0.25">
      <c r="A2" s="180" t="s">
        <v>301</v>
      </c>
      <c r="B2" s="467">
        <f>'GRAND TOTAL FEE'!B2:D2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'GRAND TOTAL FEE'!B3:D3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'GRAND TOTAL FEE'!B4:D4</f>
        <v>0</v>
      </c>
      <c r="C4" s="466"/>
      <c r="D4" s="466"/>
      <c r="E4" s="466"/>
      <c r="F4" s="466"/>
      <c r="G4" s="482"/>
    </row>
    <row r="5" spans="1:8" ht="13.8" x14ac:dyDescent="0.25">
      <c r="A5" s="180" t="s">
        <v>138</v>
      </c>
      <c r="B5" s="527">
        <f>'GRAND TOTAL FEE'!B5:D5</f>
        <v>0</v>
      </c>
      <c r="C5" s="528"/>
      <c r="D5" s="121"/>
      <c r="E5" s="126"/>
      <c r="F5" s="126"/>
      <c r="G5" s="127"/>
    </row>
    <row r="6" spans="1:8" ht="13.8" x14ac:dyDescent="0.25">
      <c r="A6" s="180" t="s">
        <v>285</v>
      </c>
      <c r="B6" s="476">
        <f>'GRAND TOTAL FEE'!B6</f>
        <v>0</v>
      </c>
      <c r="C6" s="477"/>
      <c r="D6" s="477"/>
      <c r="E6" s="477"/>
      <c r="F6" s="477"/>
      <c r="G6" s="478"/>
    </row>
    <row r="7" spans="1:8" ht="14.4" thickBot="1" x14ac:dyDescent="0.3">
      <c r="A7" s="182" t="s">
        <v>263</v>
      </c>
      <c r="B7" s="479">
        <f>'GRAND TOTAL FEE'!B7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201</v>
      </c>
      <c r="B8" s="487"/>
      <c r="C8" s="487"/>
      <c r="D8" s="487"/>
      <c r="E8" s="487"/>
      <c r="F8" s="487"/>
      <c r="G8" s="488"/>
      <c r="H8" s="380" t="s">
        <v>393</v>
      </c>
    </row>
    <row r="9" spans="1:8" ht="14.25" customHeight="1" thickTop="1" x14ac:dyDescent="0.25">
      <c r="A9" s="491"/>
      <c r="B9" s="492"/>
      <c r="C9" s="492"/>
      <c r="D9" s="492"/>
      <c r="E9" s="492"/>
      <c r="F9" s="492"/>
      <c r="G9" s="493"/>
    </row>
    <row r="10" spans="1:8" x14ac:dyDescent="0.25">
      <c r="A10" s="224" t="s">
        <v>195</v>
      </c>
      <c r="B10" s="225"/>
      <c r="C10" s="187"/>
      <c r="D10" s="187"/>
      <c r="E10" s="226"/>
      <c r="F10" s="226"/>
      <c r="G10" s="227"/>
    </row>
    <row r="11" spans="1:8" ht="25.5" customHeight="1" x14ac:dyDescent="0.25">
      <c r="A11" s="423" t="s">
        <v>190</v>
      </c>
      <c r="B11" s="500"/>
      <c r="C11" s="229" t="s">
        <v>187</v>
      </c>
      <c r="D11" s="228" t="s">
        <v>296</v>
      </c>
      <c r="E11" s="228" t="s">
        <v>188</v>
      </c>
      <c r="F11" s="228" t="s">
        <v>295</v>
      </c>
      <c r="G11" s="229" t="s">
        <v>186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ref="E12:E17" si="0">C12*D12</f>
        <v>0</v>
      </c>
      <c r="F12" s="9">
        <v>0</v>
      </c>
      <c r="G12" s="4">
        <f t="shared" ref="G12:G17" si="1">E12*F12</f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68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ht="12.75" customHeight="1" x14ac:dyDescent="0.25">
      <c r="A16" s="444"/>
      <c r="B16" s="438"/>
      <c r="C16" s="150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444"/>
      <c r="B17" s="438"/>
      <c r="C17" s="68">
        <v>0</v>
      </c>
      <c r="D17" s="68">
        <v>0</v>
      </c>
      <c r="E17" s="129">
        <f t="shared" si="0"/>
        <v>0</v>
      </c>
      <c r="F17" s="9">
        <v>0</v>
      </c>
      <c r="G17" s="4">
        <f t="shared" si="1"/>
        <v>0</v>
      </c>
    </row>
    <row r="18" spans="1:7" x14ac:dyDescent="0.25">
      <c r="A18" s="192"/>
      <c r="B18" s="121"/>
      <c r="C18" s="121"/>
      <c r="D18" s="494" t="s">
        <v>191</v>
      </c>
      <c r="E18" s="494"/>
      <c r="F18" s="494"/>
      <c r="G18" s="136">
        <f>SUM(G12:G17)</f>
        <v>0</v>
      </c>
    </row>
    <row r="19" spans="1:7" x14ac:dyDescent="0.25">
      <c r="A19" s="177"/>
      <c r="B19" s="177"/>
      <c r="C19" s="177"/>
      <c r="D19" s="231"/>
      <c r="E19" s="231"/>
      <c r="F19" s="231"/>
      <c r="G19" s="232"/>
    </row>
    <row r="20" spans="1:7" x14ac:dyDescent="0.25">
      <c r="A20" s="233" t="s">
        <v>192</v>
      </c>
      <c r="B20" s="234"/>
      <c r="C20" s="235"/>
      <c r="D20" s="235"/>
      <c r="E20" s="235"/>
      <c r="F20" s="235"/>
      <c r="G20" s="236" t="s">
        <v>186</v>
      </c>
    </row>
    <row r="21" spans="1:7" x14ac:dyDescent="0.25">
      <c r="A21" s="445"/>
      <c r="B21" s="445"/>
      <c r="C21" s="445"/>
      <c r="D21" s="445"/>
      <c r="E21" s="445"/>
      <c r="F21" s="210"/>
      <c r="G21" s="69">
        <v>0</v>
      </c>
    </row>
    <row r="22" spans="1:7" x14ac:dyDescent="0.25">
      <c r="A22" s="170"/>
      <c r="B22" s="170"/>
      <c r="C22" s="170"/>
      <c r="D22" s="170"/>
      <c r="E22" s="170"/>
      <c r="F22" s="170"/>
      <c r="G22" s="170"/>
    </row>
    <row r="23" spans="1:7" x14ac:dyDescent="0.25">
      <c r="A23" s="233" t="s">
        <v>193</v>
      </c>
      <c r="B23" s="234"/>
      <c r="C23" s="235"/>
      <c r="D23" s="235"/>
      <c r="E23" s="235"/>
      <c r="F23" s="235"/>
      <c r="G23" s="236" t="s">
        <v>186</v>
      </c>
    </row>
    <row r="24" spans="1:7" x14ac:dyDescent="0.25">
      <c r="A24" s="445"/>
      <c r="B24" s="445"/>
      <c r="C24" s="445"/>
      <c r="D24" s="445"/>
      <c r="E24" s="445"/>
      <c r="F24" s="210"/>
      <c r="G24" s="69">
        <v>0</v>
      </c>
    </row>
    <row r="25" spans="1:7" ht="5.25" customHeight="1" x14ac:dyDescent="0.25">
      <c r="A25" s="170"/>
      <c r="B25" s="170"/>
      <c r="C25" s="170"/>
      <c r="D25" s="170"/>
      <c r="E25" s="170"/>
      <c r="F25" s="170"/>
      <c r="G25" s="170"/>
    </row>
    <row r="26" spans="1:7" x14ac:dyDescent="0.25">
      <c r="A26" s="233" t="s">
        <v>197</v>
      </c>
      <c r="B26" s="234"/>
      <c r="C26" s="235"/>
      <c r="D26" s="235"/>
      <c r="E26" s="235"/>
      <c r="F26" s="235"/>
      <c r="G26" s="236" t="s">
        <v>186</v>
      </c>
    </row>
    <row r="27" spans="1:7" x14ac:dyDescent="0.25">
      <c r="A27" s="495"/>
      <c r="B27" s="496"/>
      <c r="C27" s="496"/>
      <c r="D27" s="496"/>
      <c r="E27" s="496"/>
      <c r="F27" s="223"/>
      <c r="G27" s="69">
        <v>0</v>
      </c>
    </row>
    <row r="28" spans="1:7" x14ac:dyDescent="0.25">
      <c r="A28" s="237"/>
      <c r="B28" s="237"/>
      <c r="C28" s="237"/>
      <c r="D28" s="248"/>
      <c r="E28" s="248"/>
      <c r="F28" s="248"/>
      <c r="G28" s="238"/>
    </row>
    <row r="29" spans="1:7" x14ac:dyDescent="0.25">
      <c r="A29" s="170"/>
      <c r="B29" s="170"/>
      <c r="C29" s="170"/>
      <c r="D29" s="542" t="s">
        <v>196</v>
      </c>
      <c r="E29" s="430"/>
      <c r="F29" s="430"/>
      <c r="G29" s="239">
        <f>G18+G21+G24+G27</f>
        <v>0</v>
      </c>
    </row>
    <row r="30" spans="1:7" x14ac:dyDescent="0.25">
      <c r="A30" s="170"/>
      <c r="B30" s="170"/>
      <c r="C30" s="170"/>
      <c r="D30" s="170"/>
      <c r="E30" s="170"/>
      <c r="F30" s="170"/>
      <c r="G30" s="170"/>
    </row>
    <row r="31" spans="1:7" x14ac:dyDescent="0.25">
      <c r="A31" s="240" t="s">
        <v>194</v>
      </c>
      <c r="B31" s="169"/>
      <c r="C31" s="489"/>
      <c r="D31" s="489"/>
      <c r="E31" s="489"/>
      <c r="F31" s="489"/>
      <c r="G31" s="490"/>
    </row>
    <row r="32" spans="1:7" x14ac:dyDescent="0.25">
      <c r="A32" s="484"/>
      <c r="B32" s="484"/>
      <c r="C32" s="484"/>
      <c r="D32" s="484"/>
      <c r="E32" s="484"/>
      <c r="F32" s="484"/>
      <c r="G32" s="484"/>
    </row>
    <row r="33" spans="1:7" x14ac:dyDescent="0.25">
      <c r="A33" s="484"/>
      <c r="B33" s="484"/>
      <c r="C33" s="484"/>
      <c r="D33" s="484"/>
      <c r="E33" s="484"/>
      <c r="F33" s="484"/>
      <c r="G33" s="484"/>
    </row>
    <row r="34" spans="1:7" x14ac:dyDescent="0.25">
      <c r="A34" s="484"/>
      <c r="B34" s="484"/>
      <c r="C34" s="484"/>
      <c r="D34" s="484"/>
      <c r="E34" s="484"/>
      <c r="F34" s="484"/>
      <c r="G34" s="484"/>
    </row>
    <row r="35" spans="1:7" ht="12" customHeight="1" x14ac:dyDescent="0.25">
      <c r="A35" s="484"/>
      <c r="B35" s="484"/>
      <c r="C35" s="484"/>
      <c r="D35" s="484"/>
      <c r="E35" s="484"/>
      <c r="F35" s="484"/>
      <c r="G35" s="484"/>
    </row>
    <row r="36" spans="1:7" x14ac:dyDescent="0.25">
      <c r="A36" s="484"/>
      <c r="B36" s="484"/>
      <c r="C36" s="484"/>
      <c r="D36" s="484"/>
      <c r="E36" s="484"/>
      <c r="F36" s="484"/>
      <c r="G36" s="484"/>
    </row>
    <row r="37" spans="1:7" x14ac:dyDescent="0.25">
      <c r="A37" s="541"/>
      <c r="B37" s="541"/>
      <c r="C37" s="541"/>
      <c r="D37" s="541"/>
      <c r="E37" s="541"/>
      <c r="F37" s="541"/>
      <c r="G37" s="541"/>
    </row>
    <row r="38" spans="1:7" ht="12.75" customHeight="1" x14ac:dyDescent="0.25"/>
    <row r="41" spans="1:7" ht="5.25" customHeight="1" x14ac:dyDescent="0.25"/>
    <row r="44" spans="1:7" ht="5.25" customHeight="1" x14ac:dyDescent="0.25"/>
    <row r="46" spans="1:7" ht="5.25" customHeight="1" x14ac:dyDescent="0.25"/>
  </sheetData>
  <sheetProtection password="C691" sheet="1" objects="1" scenarios="1"/>
  <customSheetViews>
    <customSheetView guid="{E83744A4-69ED-4080-AD44-5F2CB0BDC3A5}" showRuler="0">
      <selection activeCell="G12" sqref="G12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3">
    <mergeCell ref="B1:C1"/>
    <mergeCell ref="B5:C5"/>
    <mergeCell ref="A15:B15"/>
    <mergeCell ref="A21:E21"/>
    <mergeCell ref="D18:F18"/>
    <mergeCell ref="A12:B12"/>
    <mergeCell ref="B2:G2"/>
    <mergeCell ref="A13:B13"/>
    <mergeCell ref="A14:B14"/>
    <mergeCell ref="A16:B16"/>
    <mergeCell ref="A11:B11"/>
    <mergeCell ref="B3:G3"/>
    <mergeCell ref="B4:G4"/>
    <mergeCell ref="B6:G6"/>
    <mergeCell ref="A8:G8"/>
    <mergeCell ref="A9:G9"/>
    <mergeCell ref="B7:G7"/>
    <mergeCell ref="A32:G37"/>
    <mergeCell ref="C31:G31"/>
    <mergeCell ref="D29:F29"/>
    <mergeCell ref="A17:B17"/>
    <mergeCell ref="A24:E24"/>
    <mergeCell ref="A27:E27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71"/>
  <sheetViews>
    <sheetView view="pageBreakPreview" zoomScaleNormal="100" workbookViewId="0">
      <pane ySplit="10" topLeftCell="A11" activePane="bottomLeft" state="frozen"/>
      <selection pane="bottomLeft" activeCell="C71" sqref="C71"/>
    </sheetView>
  </sheetViews>
  <sheetFormatPr defaultRowHeight="13.2" x14ac:dyDescent="0.25"/>
  <cols>
    <col min="1" max="1" width="25.6640625" customWidth="1"/>
    <col min="2" max="2" width="20.6640625" customWidth="1"/>
    <col min="3" max="3" width="14" customWidth="1"/>
    <col min="4" max="4" width="29" customWidth="1"/>
  </cols>
  <sheetData>
    <row r="1" spans="1:8" ht="13.8" x14ac:dyDescent="0.25">
      <c r="A1" s="99" t="s">
        <v>0</v>
      </c>
      <c r="B1" s="98" t="str">
        <f>'GRAND TOTAL FEE'!B1</f>
        <v xml:space="preserve"> </v>
      </c>
      <c r="C1" s="101"/>
      <c r="D1" s="43"/>
      <c r="E1" s="112"/>
      <c r="F1" s="112" t="s">
        <v>3</v>
      </c>
      <c r="G1" s="112" t="s">
        <v>3</v>
      </c>
      <c r="H1" s="32"/>
    </row>
    <row r="2" spans="1:8" ht="13.8" x14ac:dyDescent="0.25">
      <c r="A2" s="99" t="s">
        <v>301</v>
      </c>
      <c r="B2" s="543">
        <f>'GRAND TOTAL FEE'!B2</f>
        <v>0</v>
      </c>
      <c r="C2" s="405"/>
      <c r="D2" s="544"/>
      <c r="E2" s="112"/>
      <c r="F2" s="112"/>
      <c r="G2" s="112"/>
      <c r="H2" s="32"/>
    </row>
    <row r="3" spans="1:8" ht="13.8" x14ac:dyDescent="0.25">
      <c r="A3" s="99" t="s">
        <v>1</v>
      </c>
      <c r="B3" s="543">
        <f>'GRAND TOTAL FEE'!B3</f>
        <v>0</v>
      </c>
      <c r="C3" s="405"/>
      <c r="D3" s="544"/>
      <c r="E3" s="111"/>
      <c r="F3" s="111"/>
      <c r="G3" s="111"/>
      <c r="H3" s="111"/>
    </row>
    <row r="4" spans="1:8" ht="13.8" x14ac:dyDescent="0.25">
      <c r="A4" s="99" t="s">
        <v>132</v>
      </c>
      <c r="B4" s="543">
        <f>'GRAND TOTAL FEE'!B4</f>
        <v>0</v>
      </c>
      <c r="C4" s="405"/>
      <c r="D4" s="544"/>
      <c r="E4" s="111"/>
      <c r="F4" s="111"/>
      <c r="G4" s="111"/>
      <c r="H4" s="111"/>
    </row>
    <row r="5" spans="1:8" ht="13.8" x14ac:dyDescent="0.25">
      <c r="A5" s="99" t="s">
        <v>138</v>
      </c>
      <c r="B5" s="100">
        <f>'GRAND TOTAL FEE'!B5</f>
        <v>0</v>
      </c>
      <c r="C5" s="101"/>
      <c r="D5" s="43"/>
      <c r="E5" s="32"/>
      <c r="F5" s="32" t="s">
        <v>3</v>
      </c>
      <c r="G5" s="32"/>
      <c r="H5" s="32"/>
    </row>
    <row r="6" spans="1:8" ht="13.8" x14ac:dyDescent="0.25">
      <c r="A6" s="99" t="s">
        <v>285</v>
      </c>
      <c r="B6" s="551">
        <f>'GRAND TOTAL FEE'!B6</f>
        <v>0</v>
      </c>
      <c r="C6" s="405"/>
      <c r="D6" s="544"/>
      <c r="E6" s="111"/>
      <c r="F6" s="111"/>
      <c r="G6" s="111"/>
      <c r="H6" s="111"/>
    </row>
    <row r="7" spans="1:8" ht="14.4" thickBot="1" x14ac:dyDescent="0.3">
      <c r="A7" s="102" t="s">
        <v>263</v>
      </c>
      <c r="B7" s="552">
        <f>'GRAND TOTAL FEE'!B7</f>
        <v>0</v>
      </c>
      <c r="C7" s="553"/>
      <c r="D7" s="554"/>
      <c r="E7" s="111"/>
      <c r="F7" s="111"/>
      <c r="G7" s="111"/>
      <c r="H7" s="111"/>
    </row>
    <row r="8" spans="1:8" ht="13.5" customHeight="1" thickTop="1" x14ac:dyDescent="0.25">
      <c r="A8" s="545" t="s">
        <v>148</v>
      </c>
      <c r="B8" s="546"/>
      <c r="C8" s="546"/>
      <c r="D8" s="547"/>
      <c r="E8" s="111"/>
      <c r="F8" s="111"/>
      <c r="G8" s="111"/>
      <c r="H8" s="111"/>
    </row>
    <row r="9" spans="1:8" ht="13.5" customHeight="1" thickBot="1" x14ac:dyDescent="0.3">
      <c r="A9" s="548"/>
      <c r="B9" s="549"/>
      <c r="C9" s="549"/>
      <c r="D9" s="550"/>
      <c r="E9" s="111"/>
      <c r="F9" s="111"/>
      <c r="G9" s="111"/>
      <c r="H9" s="111"/>
    </row>
    <row r="10" spans="1:8" ht="12.75" customHeight="1" thickTop="1" x14ac:dyDescent="0.25">
      <c r="A10" s="113" t="s">
        <v>144</v>
      </c>
      <c r="B10" s="113" t="s">
        <v>145</v>
      </c>
      <c r="C10" s="113" t="s">
        <v>146</v>
      </c>
      <c r="D10" s="114" t="s">
        <v>287</v>
      </c>
    </row>
    <row r="11" spans="1:8" x14ac:dyDescent="0.25">
      <c r="A11" s="251"/>
      <c r="B11" s="252"/>
      <c r="C11" s="252"/>
      <c r="D11" s="253"/>
    </row>
    <row r="12" spans="1:8" x14ac:dyDescent="0.25">
      <c r="A12" s="251"/>
      <c r="B12" s="252"/>
      <c r="C12" s="252"/>
      <c r="D12" s="253"/>
    </row>
    <row r="13" spans="1:8" x14ac:dyDescent="0.25">
      <c r="A13" s="251"/>
      <c r="B13" s="252"/>
      <c r="C13" s="252"/>
      <c r="D13" s="253"/>
    </row>
    <row r="14" spans="1:8" x14ac:dyDescent="0.25">
      <c r="A14" s="251"/>
      <c r="B14" s="252"/>
      <c r="C14" s="252"/>
      <c r="D14" s="253"/>
    </row>
    <row r="15" spans="1:8" x14ac:dyDescent="0.25">
      <c r="A15" s="251"/>
      <c r="B15" s="252"/>
      <c r="C15" s="252"/>
      <c r="D15" s="253"/>
    </row>
    <row r="16" spans="1:8" x14ac:dyDescent="0.25">
      <c r="A16" s="251"/>
      <c r="B16" s="252"/>
      <c r="C16" s="252"/>
      <c r="D16" s="253"/>
    </row>
    <row r="17" spans="1:4" x14ac:dyDescent="0.25">
      <c r="A17" s="251"/>
      <c r="B17" s="252"/>
      <c r="C17" s="252"/>
      <c r="D17" s="253"/>
    </row>
    <row r="18" spans="1:4" x14ac:dyDescent="0.25">
      <c r="A18" s="251"/>
      <c r="B18" s="252"/>
      <c r="C18" s="252"/>
      <c r="D18" s="253"/>
    </row>
    <row r="19" spans="1:4" x14ac:dyDescent="0.25">
      <c r="A19" s="251"/>
      <c r="B19" s="252"/>
      <c r="C19" s="252"/>
      <c r="D19" s="253"/>
    </row>
    <row r="20" spans="1:4" x14ac:dyDescent="0.25">
      <c r="A20" s="251"/>
      <c r="B20" s="252"/>
      <c r="C20" s="252"/>
      <c r="D20" s="253"/>
    </row>
    <row r="21" spans="1:4" x14ac:dyDescent="0.25">
      <c r="A21" s="251"/>
      <c r="B21" s="252"/>
      <c r="C21" s="252"/>
      <c r="D21" s="253"/>
    </row>
    <row r="22" spans="1:4" x14ac:dyDescent="0.25">
      <c r="A22" s="251"/>
      <c r="B22" s="252"/>
      <c r="C22" s="252"/>
      <c r="D22" s="253"/>
    </row>
    <row r="23" spans="1:4" x14ac:dyDescent="0.25">
      <c r="A23" s="251"/>
      <c r="B23" s="252"/>
      <c r="C23" s="252"/>
      <c r="D23" s="253"/>
    </row>
    <row r="24" spans="1:4" x14ac:dyDescent="0.25">
      <c r="A24" s="251"/>
      <c r="B24" s="252"/>
      <c r="C24" s="252"/>
      <c r="D24" s="253"/>
    </row>
    <row r="25" spans="1:4" x14ac:dyDescent="0.25">
      <c r="A25" s="251"/>
      <c r="B25" s="252"/>
      <c r="C25" s="252"/>
      <c r="D25" s="253"/>
    </row>
    <row r="26" spans="1:4" x14ac:dyDescent="0.25">
      <c r="A26" s="251"/>
      <c r="B26" s="252"/>
      <c r="C26" s="252"/>
      <c r="D26" s="253"/>
    </row>
    <row r="27" spans="1:4" x14ac:dyDescent="0.25">
      <c r="A27" s="251"/>
      <c r="B27" s="252"/>
      <c r="C27" s="252"/>
      <c r="D27" s="253"/>
    </row>
    <row r="28" spans="1:4" x14ac:dyDescent="0.25">
      <c r="A28" s="251"/>
      <c r="B28" s="252"/>
      <c r="C28" s="252"/>
      <c r="D28" s="253"/>
    </row>
    <row r="29" spans="1:4" x14ac:dyDescent="0.25">
      <c r="A29" s="251"/>
      <c r="B29" s="252"/>
      <c r="C29" s="252"/>
      <c r="D29" s="253"/>
    </row>
    <row r="30" spans="1:4" x14ac:dyDescent="0.25">
      <c r="A30" s="251"/>
      <c r="B30" s="252"/>
      <c r="C30" s="252"/>
      <c r="D30" s="253"/>
    </row>
    <row r="31" spans="1:4" x14ac:dyDescent="0.25">
      <c r="A31" s="251"/>
      <c r="B31" s="252"/>
      <c r="C31" s="252"/>
      <c r="D31" s="253"/>
    </row>
    <row r="32" spans="1:4" x14ac:dyDescent="0.25">
      <c r="A32" s="251"/>
      <c r="B32" s="252"/>
      <c r="C32" s="252"/>
      <c r="D32" s="253"/>
    </row>
    <row r="33" spans="1:4" x14ac:dyDescent="0.25">
      <c r="A33" s="251"/>
      <c r="B33" s="252"/>
      <c r="C33" s="252"/>
      <c r="D33" s="253"/>
    </row>
    <row r="34" spans="1:4" x14ac:dyDescent="0.25">
      <c r="A34" s="251"/>
      <c r="B34" s="252"/>
      <c r="C34" s="252"/>
      <c r="D34" s="253"/>
    </row>
    <row r="35" spans="1:4" x14ac:dyDescent="0.25">
      <c r="A35" s="251"/>
      <c r="B35" s="252"/>
      <c r="C35" s="252"/>
      <c r="D35" s="253"/>
    </row>
    <row r="36" spans="1:4" x14ac:dyDescent="0.25">
      <c r="A36" s="251"/>
      <c r="B36" s="252"/>
      <c r="C36" s="252"/>
      <c r="D36" s="253"/>
    </row>
    <row r="37" spans="1:4" x14ac:dyDescent="0.25">
      <c r="A37" s="251"/>
      <c r="B37" s="252"/>
      <c r="C37" s="252"/>
      <c r="D37" s="253"/>
    </row>
    <row r="38" spans="1:4" x14ac:dyDescent="0.25">
      <c r="A38" s="251"/>
      <c r="B38" s="252"/>
      <c r="C38" s="252"/>
      <c r="D38" s="253"/>
    </row>
    <row r="39" spans="1:4" x14ac:dyDescent="0.25">
      <c r="A39" s="251"/>
      <c r="B39" s="252"/>
      <c r="C39" s="252"/>
      <c r="D39" s="253"/>
    </row>
    <row r="40" spans="1:4" x14ac:dyDescent="0.25">
      <c r="A40" s="251"/>
      <c r="B40" s="252"/>
      <c r="C40" s="252"/>
      <c r="D40" s="253"/>
    </row>
    <row r="41" spans="1:4" x14ac:dyDescent="0.25">
      <c r="A41" s="251"/>
      <c r="B41" s="252"/>
      <c r="C41" s="252"/>
      <c r="D41" s="253"/>
    </row>
    <row r="42" spans="1:4" x14ac:dyDescent="0.25">
      <c r="A42" s="251"/>
      <c r="B42" s="252"/>
      <c r="C42" s="252"/>
      <c r="D42" s="253"/>
    </row>
    <row r="43" spans="1:4" x14ac:dyDescent="0.25">
      <c r="A43" s="251"/>
      <c r="B43" s="252"/>
      <c r="C43" s="252"/>
      <c r="D43" s="253"/>
    </row>
    <row r="44" spans="1:4" x14ac:dyDescent="0.25">
      <c r="A44" s="251"/>
      <c r="B44" s="252"/>
      <c r="C44" s="252"/>
      <c r="D44" s="253"/>
    </row>
    <row r="45" spans="1:4" x14ac:dyDescent="0.25">
      <c r="A45" s="251"/>
      <c r="B45" s="252"/>
      <c r="C45" s="252"/>
      <c r="D45" s="253"/>
    </row>
    <row r="46" spans="1:4" x14ac:dyDescent="0.25">
      <c r="A46" s="251"/>
      <c r="B46" s="252"/>
      <c r="C46" s="252"/>
      <c r="D46" s="253"/>
    </row>
    <row r="47" spans="1:4" x14ac:dyDescent="0.25">
      <c r="A47" s="251"/>
      <c r="B47" s="252"/>
      <c r="C47" s="252"/>
      <c r="D47" s="253"/>
    </row>
    <row r="48" spans="1:4" x14ac:dyDescent="0.25">
      <c r="A48" s="251"/>
      <c r="B48" s="252"/>
      <c r="C48" s="252"/>
      <c r="D48" s="253"/>
    </row>
    <row r="49" spans="1:4" x14ac:dyDescent="0.25">
      <c r="A49" s="251"/>
      <c r="B49" s="252"/>
      <c r="C49" s="252"/>
      <c r="D49" s="253"/>
    </row>
    <row r="50" spans="1:4" x14ac:dyDescent="0.25">
      <c r="A50" s="251"/>
      <c r="B50" s="252"/>
      <c r="C50" s="252"/>
      <c r="D50" s="253"/>
    </row>
    <row r="51" spans="1:4" x14ac:dyDescent="0.25">
      <c r="A51" s="251"/>
      <c r="B51" s="252"/>
      <c r="C51" s="252"/>
      <c r="D51" s="253"/>
    </row>
    <row r="52" spans="1:4" x14ac:dyDescent="0.25">
      <c r="A52" s="251"/>
      <c r="B52" s="252"/>
      <c r="C52" s="252"/>
      <c r="D52" s="253"/>
    </row>
    <row r="53" spans="1:4" x14ac:dyDescent="0.25">
      <c r="A53" s="251"/>
      <c r="B53" s="252"/>
      <c r="C53" s="252"/>
      <c r="D53" s="253"/>
    </row>
    <row r="54" spans="1:4" x14ac:dyDescent="0.25">
      <c r="A54" s="251"/>
      <c r="B54" s="252"/>
      <c r="C54" s="252"/>
      <c r="D54" s="253"/>
    </row>
    <row r="55" spans="1:4" x14ac:dyDescent="0.25">
      <c r="A55" s="251"/>
      <c r="B55" s="252"/>
      <c r="C55" s="252"/>
      <c r="D55" s="253"/>
    </row>
    <row r="56" spans="1:4" x14ac:dyDescent="0.25">
      <c r="A56" s="251"/>
      <c r="B56" s="252"/>
      <c r="C56" s="252"/>
      <c r="D56" s="253"/>
    </row>
    <row r="57" spans="1:4" x14ac:dyDescent="0.25">
      <c r="A57" s="251"/>
      <c r="B57" s="252"/>
      <c r="C57" s="252"/>
      <c r="D57" s="253"/>
    </row>
    <row r="58" spans="1:4" x14ac:dyDescent="0.25">
      <c r="A58" s="251"/>
      <c r="B58" s="252"/>
      <c r="C58" s="252"/>
      <c r="D58" s="253"/>
    </row>
    <row r="59" spans="1:4" x14ac:dyDescent="0.25">
      <c r="A59" s="251"/>
      <c r="B59" s="252"/>
      <c r="C59" s="252"/>
      <c r="D59" s="253"/>
    </row>
    <row r="60" spans="1:4" x14ac:dyDescent="0.25">
      <c r="A60" s="251"/>
      <c r="B60" s="252"/>
      <c r="C60" s="252"/>
      <c r="D60" s="253"/>
    </row>
    <row r="61" spans="1:4" x14ac:dyDescent="0.25">
      <c r="A61" s="251"/>
      <c r="B61" s="252"/>
      <c r="C61" s="252"/>
      <c r="D61" s="253"/>
    </row>
    <row r="62" spans="1:4" x14ac:dyDescent="0.25">
      <c r="A62" s="251"/>
      <c r="B62" s="252"/>
      <c r="C62" s="252"/>
      <c r="D62" s="253"/>
    </row>
    <row r="63" spans="1:4" x14ac:dyDescent="0.25">
      <c r="A63" s="251"/>
      <c r="B63" s="252"/>
      <c r="C63" s="252"/>
      <c r="D63" s="253"/>
    </row>
    <row r="64" spans="1:4" x14ac:dyDescent="0.25">
      <c r="A64" s="251"/>
      <c r="B64" s="252"/>
      <c r="C64" s="252"/>
      <c r="D64" s="253"/>
    </row>
    <row r="65" spans="1:4" x14ac:dyDescent="0.25">
      <c r="A65" s="251"/>
      <c r="B65" s="252"/>
      <c r="C65" s="252"/>
      <c r="D65" s="253"/>
    </row>
    <row r="66" spans="1:4" x14ac:dyDescent="0.25">
      <c r="A66" s="251"/>
      <c r="B66" s="252"/>
      <c r="C66" s="252"/>
      <c r="D66" s="253"/>
    </row>
    <row r="67" spans="1:4" x14ac:dyDescent="0.25">
      <c r="A67" s="251"/>
      <c r="B67" s="252"/>
      <c r="C67" s="252"/>
      <c r="D67" s="253"/>
    </row>
    <row r="68" spans="1:4" x14ac:dyDescent="0.25">
      <c r="A68" s="251"/>
      <c r="B68" s="252"/>
      <c r="C68" s="252"/>
      <c r="D68" s="253"/>
    </row>
    <row r="69" spans="1:4" x14ac:dyDescent="0.25">
      <c r="A69" s="251"/>
      <c r="B69" s="252"/>
      <c r="C69" s="252"/>
      <c r="D69" s="253"/>
    </row>
    <row r="70" spans="1:4" x14ac:dyDescent="0.25">
      <c r="A70" s="251"/>
      <c r="B70" s="254"/>
      <c r="C70" s="254"/>
      <c r="D70" s="253"/>
    </row>
    <row r="71" spans="1:4" x14ac:dyDescent="0.25">
      <c r="B71" s="109" t="s">
        <v>147</v>
      </c>
      <c r="C71" s="139">
        <f>SUM(C11:C70)</f>
        <v>0</v>
      </c>
    </row>
  </sheetData>
  <sheetProtection password="C691" sheet="1" objects="1" scenarios="1"/>
  <customSheetViews>
    <customSheetView guid="{E83744A4-69ED-4080-AD44-5F2CB0BDC3A5}" showRuler="0">
      <selection activeCell="B7" sqref="B7:D7"/>
      <pageMargins left="0.75" right="0.75" top="1" bottom="1" header="0.5" footer="0.5"/>
      <pageSetup orientation="portrait" r:id="rId1"/>
      <headerFooter alignWithMargins="0">
        <oddHeader>&amp;L&amp;D&amp;C&amp;"Arial,Bold"City of Huntsville Engineering Division&amp;R&amp;T</oddHeader>
      </headerFooter>
    </customSheetView>
  </customSheetViews>
  <mergeCells count="6">
    <mergeCell ref="B2:D2"/>
    <mergeCell ref="A8:D9"/>
    <mergeCell ref="B3:D3"/>
    <mergeCell ref="B4:D4"/>
    <mergeCell ref="B6:D6"/>
    <mergeCell ref="B7:D7"/>
  </mergeCells>
  <phoneticPr fontId="18" type="noConversion"/>
  <pageMargins left="0.75" right="0.75" top="1" bottom="1" header="0.5" footer="0.5"/>
  <pageSetup orientation="portrait" r:id="rId2"/>
  <headerFooter alignWithMargins="0">
    <oddHeader>&amp;L&amp;D&amp;C&amp;"Arial,Bold"City of Huntsville Engineering Division&amp;R&amp;T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20"/>
  <sheetViews>
    <sheetView view="pageBreakPreview" zoomScale="106" zoomScaleNormal="100" zoomScaleSheetLayoutView="106" workbookViewId="0">
      <pane ySplit="10" topLeftCell="A11" activePane="bottomLeft" state="frozen"/>
      <selection pane="bottomLeft" activeCell="F17" sqref="F17"/>
    </sheetView>
  </sheetViews>
  <sheetFormatPr defaultRowHeight="13.2" x14ac:dyDescent="0.25"/>
  <cols>
    <col min="1" max="1" width="25.6640625" customWidth="1"/>
    <col min="2" max="2" width="12.6640625" customWidth="1"/>
    <col min="3" max="3" width="8.6640625" customWidth="1"/>
    <col min="4" max="4" width="16.109375" customWidth="1"/>
    <col min="5" max="7" width="8.6640625" customWidth="1"/>
  </cols>
  <sheetData>
    <row r="1" spans="1:7" ht="13.8" x14ac:dyDescent="0.25">
      <c r="A1" s="180" t="s">
        <v>0</v>
      </c>
      <c r="B1" s="467" t="str">
        <f>'GRAND TOTAL FEE'!B1</f>
        <v xml:space="preserve"> </v>
      </c>
      <c r="C1" s="466"/>
      <c r="D1" s="121"/>
      <c r="E1" s="255"/>
      <c r="F1" s="255" t="s">
        <v>3</v>
      </c>
      <c r="G1" s="181" t="s">
        <v>3</v>
      </c>
    </row>
    <row r="2" spans="1:7" ht="13.8" x14ac:dyDescent="0.25">
      <c r="A2" s="180" t="s">
        <v>301</v>
      </c>
      <c r="B2" s="467">
        <f>'GRAND TOTAL FEE'!B2</f>
        <v>0</v>
      </c>
      <c r="C2" s="466"/>
      <c r="D2" s="466"/>
      <c r="E2" s="466"/>
      <c r="F2" s="466"/>
      <c r="G2" s="482"/>
    </row>
    <row r="3" spans="1:7" ht="13.8" x14ac:dyDescent="0.25">
      <c r="A3" s="180" t="s">
        <v>1</v>
      </c>
      <c r="B3" s="467">
        <f>'GRAND TOTAL FEE'!B3</f>
        <v>0</v>
      </c>
      <c r="C3" s="466"/>
      <c r="D3" s="466"/>
      <c r="E3" s="466"/>
      <c r="F3" s="466"/>
      <c r="G3" s="482"/>
    </row>
    <row r="4" spans="1:7" ht="13.8" x14ac:dyDescent="0.25">
      <c r="A4" s="180" t="s">
        <v>132</v>
      </c>
      <c r="B4" s="467">
        <f>'GRAND TOTAL FEE'!B4</f>
        <v>0</v>
      </c>
      <c r="C4" s="466"/>
      <c r="D4" s="466"/>
      <c r="E4" s="466"/>
      <c r="F4" s="466"/>
      <c r="G4" s="482"/>
    </row>
    <row r="5" spans="1:7" ht="13.8" x14ac:dyDescent="0.25">
      <c r="A5" s="180" t="s">
        <v>138</v>
      </c>
      <c r="B5" s="467">
        <f>'GRAND TOTAL FEE'!B5</f>
        <v>0</v>
      </c>
      <c r="C5" s="466"/>
      <c r="D5" s="121"/>
      <c r="E5" s="121"/>
      <c r="F5" s="121" t="s">
        <v>3</v>
      </c>
      <c r="G5" s="130"/>
    </row>
    <row r="6" spans="1:7" ht="13.8" x14ac:dyDescent="0.25">
      <c r="A6" s="180" t="s">
        <v>285</v>
      </c>
      <c r="B6" s="467">
        <f>'GRAND TOTAL FEE'!B6</f>
        <v>0</v>
      </c>
      <c r="C6" s="466"/>
      <c r="D6" s="466"/>
      <c r="E6" s="466"/>
      <c r="F6" s="466"/>
      <c r="G6" s="482"/>
    </row>
    <row r="7" spans="1:7" ht="14.4" thickBot="1" x14ac:dyDescent="0.3">
      <c r="A7" s="182" t="s">
        <v>263</v>
      </c>
      <c r="B7" s="555">
        <f>'GRAND TOTAL FEE'!B7</f>
        <v>0</v>
      </c>
      <c r="C7" s="471"/>
      <c r="D7" s="471"/>
      <c r="E7" s="471"/>
      <c r="F7" s="471"/>
      <c r="G7" s="480"/>
    </row>
    <row r="8" spans="1:7" ht="15" customHeight="1" thickTop="1" x14ac:dyDescent="0.25">
      <c r="A8" s="447" t="s">
        <v>136</v>
      </c>
      <c r="B8" s="448"/>
      <c r="C8" s="448"/>
      <c r="D8" s="449"/>
      <c r="E8" s="532" t="str">
        <f>'GRAND TOTAL FEE'!A33</f>
        <v>PLS</v>
      </c>
      <c r="F8" s="558" t="str">
        <f>'GRAND TOTAL FEE'!A34</f>
        <v>Survey Crew</v>
      </c>
      <c r="G8" s="558" t="str">
        <f>'GRAND TOTAL FEE'!A31</f>
        <v>Engineer Tech. / CADD</v>
      </c>
    </row>
    <row r="9" spans="1:7" ht="24" customHeight="1" x14ac:dyDescent="0.25">
      <c r="A9" s="450"/>
      <c r="B9" s="451"/>
      <c r="C9" s="451"/>
      <c r="D9" s="452"/>
      <c r="E9" s="522"/>
      <c r="F9" s="524"/>
      <c r="G9" s="524"/>
    </row>
    <row r="10" spans="1:7" ht="15.6" x14ac:dyDescent="0.3">
      <c r="A10" s="256" t="s">
        <v>140</v>
      </c>
      <c r="B10" s="184"/>
      <c r="C10" s="140">
        <f>'ROW Estimate'!C71</f>
        <v>0</v>
      </c>
      <c r="D10" s="186"/>
      <c r="E10" s="559" t="s">
        <v>7</v>
      </c>
      <c r="F10" s="535"/>
      <c r="G10" s="536"/>
    </row>
    <row r="11" spans="1:7" x14ac:dyDescent="0.25">
      <c r="A11" s="188" t="s">
        <v>93</v>
      </c>
      <c r="B11" s="189"/>
      <c r="C11" s="189"/>
      <c r="D11" s="170"/>
      <c r="E11" s="76">
        <v>0</v>
      </c>
      <c r="F11" s="76">
        <v>0</v>
      </c>
      <c r="G11" s="6">
        <v>0</v>
      </c>
    </row>
    <row r="12" spans="1:7" x14ac:dyDescent="0.25">
      <c r="A12" s="188" t="s">
        <v>94</v>
      </c>
      <c r="B12" s="191"/>
      <c r="C12" s="191"/>
      <c r="D12" s="191"/>
      <c r="E12" s="76">
        <v>0</v>
      </c>
      <c r="F12" s="76">
        <v>0</v>
      </c>
      <c r="G12" s="6">
        <v>0</v>
      </c>
    </row>
    <row r="13" spans="1:7" x14ac:dyDescent="0.25">
      <c r="A13" s="188" t="s">
        <v>95</v>
      </c>
      <c r="B13" s="191"/>
      <c r="C13" s="191"/>
      <c r="D13" s="191"/>
      <c r="E13" s="76">
        <v>0</v>
      </c>
      <c r="F13" s="76">
        <v>0</v>
      </c>
      <c r="G13" s="6">
        <v>0</v>
      </c>
    </row>
    <row r="14" spans="1:7" x14ac:dyDescent="0.25">
      <c r="A14" s="188" t="s">
        <v>248</v>
      </c>
      <c r="B14" s="191"/>
      <c r="C14" s="191"/>
      <c r="D14" s="191"/>
      <c r="E14" s="76">
        <v>0</v>
      </c>
      <c r="F14" s="76">
        <v>0</v>
      </c>
      <c r="G14" s="6">
        <v>0</v>
      </c>
    </row>
    <row r="15" spans="1:7" x14ac:dyDescent="0.25">
      <c r="A15" s="446"/>
      <c r="B15" s="445"/>
      <c r="C15" s="445"/>
      <c r="D15" s="438"/>
      <c r="E15" s="76">
        <v>0</v>
      </c>
      <c r="F15" s="76">
        <v>0</v>
      </c>
      <c r="G15" s="6">
        <v>0</v>
      </c>
    </row>
    <row r="16" spans="1:7" x14ac:dyDescent="0.25">
      <c r="A16" s="192" t="s">
        <v>3</v>
      </c>
      <c r="B16" s="121"/>
      <c r="C16" s="121"/>
      <c r="D16" s="121"/>
      <c r="E16" s="257"/>
      <c r="F16" s="257"/>
      <c r="G16" s="56"/>
    </row>
    <row r="17" spans="1:7" ht="13.8" x14ac:dyDescent="0.25">
      <c r="A17" s="196" t="s">
        <v>71</v>
      </c>
      <c r="B17" s="121"/>
      <c r="C17" s="121"/>
      <c r="D17" s="121"/>
      <c r="E17" s="37">
        <f>SUM(E11:E15)</f>
        <v>0</v>
      </c>
      <c r="F17" s="37">
        <f>SUM(F11:F15)</f>
        <v>0</v>
      </c>
      <c r="G17" s="40">
        <f>SUM(G11:G15)</f>
        <v>0</v>
      </c>
    </row>
    <row r="18" spans="1:7" x14ac:dyDescent="0.25">
      <c r="A18" s="170"/>
      <c r="B18" s="170"/>
      <c r="C18" s="170"/>
      <c r="D18" s="170"/>
      <c r="E18" s="170"/>
      <c r="F18" s="170"/>
      <c r="G18" s="170"/>
    </row>
    <row r="19" spans="1:7" x14ac:dyDescent="0.25">
      <c r="A19" s="556" t="s">
        <v>291</v>
      </c>
      <c r="B19" s="557"/>
      <c r="C19" s="557"/>
      <c r="D19" s="557"/>
      <c r="E19" s="557"/>
      <c r="F19" s="557"/>
      <c r="G19" s="557"/>
    </row>
    <row r="20" spans="1:7" x14ac:dyDescent="0.25">
      <c r="A20" s="557"/>
      <c r="B20" s="557"/>
      <c r="C20" s="557"/>
      <c r="D20" s="557"/>
      <c r="E20" s="557"/>
      <c r="F20" s="557"/>
      <c r="G20" s="557"/>
    </row>
  </sheetData>
  <sheetProtection password="C691" sheet="1" objects="1" scenarios="1"/>
  <customSheetViews>
    <customSheetView guid="{E83744A4-69ED-4080-AD44-5F2CB0BDC3A5}" showRuler="0">
      <pane ySplit="10" topLeftCell="A11" activePane="bottomLeft" state="frozen"/>
      <selection pane="bottomLeft" activeCell="G11" sqref="G11:G15"/>
      <pageMargins left="1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4">
    <mergeCell ref="A19:G20"/>
    <mergeCell ref="A8:D9"/>
    <mergeCell ref="E8:E9"/>
    <mergeCell ref="F8:F9"/>
    <mergeCell ref="G8:G9"/>
    <mergeCell ref="A15:D15"/>
    <mergeCell ref="E10:G10"/>
    <mergeCell ref="B7:G7"/>
    <mergeCell ref="B5:C5"/>
    <mergeCell ref="B4:G4"/>
    <mergeCell ref="B6:G6"/>
    <mergeCell ref="B1:C1"/>
    <mergeCell ref="B3:G3"/>
    <mergeCell ref="B2:G2"/>
  </mergeCells>
  <phoneticPr fontId="18" type="noConversion"/>
  <pageMargins left="1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G27"/>
  <sheetViews>
    <sheetView view="pageBreakPreview" zoomScale="98" zoomScaleNormal="100" zoomScaleSheetLayoutView="98" workbookViewId="0">
      <selection activeCell="F8" sqref="F8"/>
    </sheetView>
  </sheetViews>
  <sheetFormatPr defaultRowHeight="13.2" x14ac:dyDescent="0.25"/>
  <cols>
    <col min="1" max="1" width="25.6640625" customWidth="1"/>
    <col min="2" max="2" width="22.88671875" customWidth="1"/>
    <col min="4" max="4" width="11.109375" bestFit="1" customWidth="1"/>
    <col min="5" max="5" width="24.44140625" customWidth="1"/>
  </cols>
  <sheetData>
    <row r="1" spans="1:7" ht="13.8" x14ac:dyDescent="0.25">
      <c r="A1" s="180" t="s">
        <v>0</v>
      </c>
      <c r="B1" s="119" t="str">
        <f>'GRAND TOTAL FEE'!B1</f>
        <v xml:space="preserve"> </v>
      </c>
      <c r="C1" s="149"/>
      <c r="D1" s="121"/>
      <c r="E1" s="181"/>
    </row>
    <row r="2" spans="1:7" ht="13.8" x14ac:dyDescent="0.25">
      <c r="A2" s="180" t="s">
        <v>301</v>
      </c>
      <c r="B2" s="467">
        <f>'GRAND TOTAL FEE'!B2</f>
        <v>0</v>
      </c>
      <c r="C2" s="466"/>
      <c r="D2" s="466"/>
      <c r="E2" s="482"/>
    </row>
    <row r="3" spans="1:7" ht="13.8" x14ac:dyDescent="0.25">
      <c r="A3" s="180" t="s">
        <v>1</v>
      </c>
      <c r="B3" s="467">
        <f>'GRAND TOTAL FEE'!B3</f>
        <v>0</v>
      </c>
      <c r="C3" s="466"/>
      <c r="D3" s="466"/>
      <c r="E3" s="482"/>
    </row>
    <row r="4" spans="1:7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7" ht="13.8" x14ac:dyDescent="0.25">
      <c r="A5" s="180" t="s">
        <v>138</v>
      </c>
      <c r="B5" s="125">
        <f>'GRAND TOTAL FEE'!B5</f>
        <v>0</v>
      </c>
      <c r="C5" s="120"/>
      <c r="D5" s="121"/>
      <c r="E5" s="130"/>
    </row>
    <row r="6" spans="1:7" ht="13.8" x14ac:dyDescent="0.25">
      <c r="A6" s="180" t="s">
        <v>285</v>
      </c>
      <c r="B6" s="472">
        <f>'GRAND TOTAL FEE'!B6</f>
        <v>0</v>
      </c>
      <c r="C6" s="466"/>
      <c r="D6" s="466"/>
      <c r="E6" s="482"/>
    </row>
    <row r="7" spans="1:7" ht="14.4" thickBot="1" x14ac:dyDescent="0.3">
      <c r="A7" s="182" t="s">
        <v>263</v>
      </c>
      <c r="B7" s="479">
        <f>'GRAND TOTAL FEE'!B7</f>
        <v>0</v>
      </c>
      <c r="C7" s="471"/>
      <c r="D7" s="471"/>
      <c r="E7" s="480"/>
    </row>
    <row r="8" spans="1:7" ht="16.8" thickTop="1" thickBot="1" x14ac:dyDescent="0.35">
      <c r="A8" s="197"/>
      <c r="B8" s="198"/>
      <c r="C8" s="199" t="s">
        <v>202</v>
      </c>
      <c r="D8" s="198"/>
      <c r="E8" s="200"/>
      <c r="F8" s="380" t="s">
        <v>393</v>
      </c>
    </row>
    <row r="9" spans="1:7" ht="13.8" thickTop="1" x14ac:dyDescent="0.25">
      <c r="A9" s="161"/>
      <c r="B9" s="165"/>
      <c r="C9" s="162"/>
      <c r="D9" s="162"/>
      <c r="E9" s="163"/>
    </row>
    <row r="10" spans="1:7" x14ac:dyDescent="0.25">
      <c r="A10" s="201" t="s">
        <v>2</v>
      </c>
      <c r="B10" s="202"/>
      <c r="C10" s="162"/>
      <c r="D10" s="162"/>
      <c r="E10" s="203"/>
    </row>
    <row r="11" spans="1:7" ht="26.4" x14ac:dyDescent="0.25">
      <c r="A11" s="164"/>
      <c r="B11" s="203"/>
      <c r="C11" s="205" t="s">
        <v>283</v>
      </c>
      <c r="D11" s="206" t="s">
        <v>284</v>
      </c>
      <c r="E11" s="207"/>
    </row>
    <row r="12" spans="1:7" x14ac:dyDescent="0.25">
      <c r="A12" s="192" t="str">
        <f>'GRAND TOTAL FEE'!A28</f>
        <v>Project Engineer</v>
      </c>
      <c r="B12" s="210"/>
      <c r="C12" s="6">
        <v>0</v>
      </c>
      <c r="D12" s="4">
        <f>'GRAND TOTAL FEE'!B28*8</f>
        <v>0</v>
      </c>
      <c r="E12" s="4">
        <f>C12*D12</f>
        <v>0</v>
      </c>
      <c r="F12" s="335"/>
      <c r="G12" s="336"/>
    </row>
    <row r="13" spans="1:7" x14ac:dyDescent="0.25">
      <c r="A13" s="192" t="str">
        <f>'GRAND TOTAL FEE'!A33</f>
        <v>PLS</v>
      </c>
      <c r="B13" s="210"/>
      <c r="C13" s="3">
        <f>'ROW(Man-days)'!E17</f>
        <v>0</v>
      </c>
      <c r="D13" s="4">
        <f>'GRAND TOTAL FEE'!B33*8</f>
        <v>0</v>
      </c>
      <c r="E13" s="4">
        <f>C13*D13</f>
        <v>0</v>
      </c>
    </row>
    <row r="14" spans="1:7" x14ac:dyDescent="0.25">
      <c r="A14" s="258" t="str">
        <f>'GRAND TOTAL FEE'!A34</f>
        <v>Survey Crew</v>
      </c>
      <c r="B14" s="259"/>
      <c r="C14" s="3">
        <f>'ROW(Man-days)'!F17</f>
        <v>0</v>
      </c>
      <c r="D14" s="4">
        <f>'GRAND TOTAL FEE'!B34*8</f>
        <v>0</v>
      </c>
      <c r="E14" s="4">
        <f>C14*D14</f>
        <v>0</v>
      </c>
    </row>
    <row r="15" spans="1:7" x14ac:dyDescent="0.25">
      <c r="A15" s="192" t="str">
        <f>'GRAND TOTAL FEE'!A31</f>
        <v>Engineer Tech. / CADD</v>
      </c>
      <c r="B15" s="210"/>
      <c r="C15" s="3">
        <f>'ROW(Man-days)'!G17</f>
        <v>0</v>
      </c>
      <c r="D15" s="4">
        <f>'GRAND TOTAL FEE'!B31*8</f>
        <v>0</v>
      </c>
      <c r="E15" s="4">
        <f>C15*D15</f>
        <v>0</v>
      </c>
    </row>
    <row r="16" spans="1:7" x14ac:dyDescent="0.25">
      <c r="A16" s="192" t="str">
        <f>'GRAND TOTAL FEE'!A32</f>
        <v>Clerical</v>
      </c>
      <c r="B16" s="210"/>
      <c r="C16" s="6">
        <v>0</v>
      </c>
      <c r="D16" s="4">
        <f>'GRAND TOTAL FEE'!B32*8</f>
        <v>0</v>
      </c>
      <c r="E16" s="4">
        <f>C16*D16</f>
        <v>0</v>
      </c>
    </row>
    <row r="17" spans="1:5" x14ac:dyDescent="0.25">
      <c r="A17" s="209" t="s">
        <v>3</v>
      </c>
      <c r="B17" s="118"/>
      <c r="C17" s="121"/>
      <c r="D17" s="137" t="s">
        <v>5</v>
      </c>
      <c r="E17" s="10">
        <f>SUM(E12:E16)</f>
        <v>0</v>
      </c>
    </row>
    <row r="18" spans="1:5" x14ac:dyDescent="0.25">
      <c r="A18" s="192"/>
      <c r="B18" s="177"/>
      <c r="C18" s="170"/>
      <c r="D18" s="170"/>
      <c r="E18" s="210"/>
    </row>
    <row r="19" spans="1:5" x14ac:dyDescent="0.25">
      <c r="A19" s="213" t="s">
        <v>170</v>
      </c>
      <c r="B19" s="214"/>
      <c r="C19" s="145"/>
      <c r="D19" s="145"/>
      <c r="E19" s="215"/>
    </row>
    <row r="20" spans="1:5" x14ac:dyDescent="0.25">
      <c r="A20" s="444"/>
      <c r="B20" s="445"/>
      <c r="C20" s="445"/>
      <c r="D20" s="210"/>
      <c r="E20" s="16">
        <v>0</v>
      </c>
    </row>
    <row r="21" spans="1:5" x14ac:dyDescent="0.25">
      <c r="A21" s="444"/>
      <c r="B21" s="445"/>
      <c r="C21" s="445"/>
      <c r="D21" s="210"/>
      <c r="E21" s="9">
        <v>0</v>
      </c>
    </row>
    <row r="22" spans="1:5" x14ac:dyDescent="0.25">
      <c r="A22" s="444"/>
      <c r="B22" s="445"/>
      <c r="C22" s="445"/>
      <c r="D22" s="210"/>
      <c r="E22" s="9">
        <v>0</v>
      </c>
    </row>
    <row r="23" spans="1:5" x14ac:dyDescent="0.25">
      <c r="A23" s="192" t="s">
        <v>139</v>
      </c>
      <c r="B23" s="121"/>
      <c r="C23" s="121"/>
      <c r="D23" s="210"/>
      <c r="E23" s="4">
        <f>SUM(E20:E22)*0.05</f>
        <v>0</v>
      </c>
    </row>
    <row r="24" spans="1:5" x14ac:dyDescent="0.25">
      <c r="A24" s="209" t="s">
        <v>3</v>
      </c>
      <c r="B24" s="118"/>
      <c r="C24" s="121"/>
      <c r="D24" s="216" t="s">
        <v>5</v>
      </c>
      <c r="E24" s="10">
        <f>SUM(E20:E23)</f>
        <v>0</v>
      </c>
    </row>
    <row r="25" spans="1:5" x14ac:dyDescent="0.25">
      <c r="A25" s="209"/>
      <c r="B25" s="217"/>
      <c r="C25" s="195"/>
      <c r="D25" s="218"/>
      <c r="E25" s="219"/>
    </row>
    <row r="26" spans="1:5" x14ac:dyDescent="0.25">
      <c r="A26" s="220" t="s">
        <v>3</v>
      </c>
      <c r="B26" s="221"/>
      <c r="C26" s="430" t="s">
        <v>312</v>
      </c>
      <c r="D26" s="498"/>
      <c r="E26" s="10">
        <f>E17+E24</f>
        <v>0</v>
      </c>
    </row>
    <row r="27" spans="1:5" x14ac:dyDescent="0.25">
      <c r="A27" s="170" t="s">
        <v>3</v>
      </c>
      <c r="B27" s="170"/>
      <c r="C27" s="170"/>
      <c r="D27" s="170"/>
      <c r="E27" s="170"/>
    </row>
  </sheetData>
  <sheetProtection password="C691" sheet="1" objects="1" scenarios="1"/>
  <customSheetViews>
    <customSheetView guid="{E83744A4-69ED-4080-AD44-5F2CB0BDC3A5}" showRuler="0">
      <selection activeCell="E17" sqref="E17 E24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9">
    <mergeCell ref="C26:D26"/>
    <mergeCell ref="B2:E2"/>
    <mergeCell ref="A20:C20"/>
    <mergeCell ref="A21:C21"/>
    <mergeCell ref="A22:C22"/>
    <mergeCell ref="B3:E3"/>
    <mergeCell ref="B4:E4"/>
    <mergeCell ref="B6:E6"/>
    <mergeCell ref="B7:E7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7" orientation="portrait" r:id="rId2"/>
  <headerFooter alignWithMargins="0">
    <oddHeader>&amp;L&amp;D&amp;C&amp;"Arial,Bold"&amp;11City of Huntsville Engineering Division&amp;R&amp;T</oddHeader>
  </headerFooter>
  <ignoredErrors>
    <ignoredError sqref="C15" unlockedFormula="1"/>
  </ignoredError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H37"/>
  <sheetViews>
    <sheetView view="pageBreakPreview" zoomScale="106" zoomScaleNormal="100" zoomScaleSheetLayoutView="106" workbookViewId="0">
      <selection activeCell="H8" sqref="H8"/>
    </sheetView>
  </sheetViews>
  <sheetFormatPr defaultRowHeight="13.2" x14ac:dyDescent="0.25"/>
  <cols>
    <col min="1" max="1" width="25.6640625" customWidth="1"/>
    <col min="2" max="2" width="16.10937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21"/>
      <c r="E1" s="122"/>
      <c r="F1" s="123"/>
      <c r="G1" s="124"/>
    </row>
    <row r="2" spans="1:8" ht="13.8" x14ac:dyDescent="0.25">
      <c r="A2" s="180" t="s">
        <v>301</v>
      </c>
      <c r="B2" s="563">
        <f>'Roadway Plans (Fee)'!B2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'Roadway Plans (Fee)'!B3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'Roadway Plans (Fee)'!B4</f>
        <v>0</v>
      </c>
      <c r="C4" s="466"/>
      <c r="D4" s="466"/>
      <c r="E4" s="466"/>
      <c r="F4" s="466"/>
      <c r="G4" s="482"/>
    </row>
    <row r="5" spans="1:8" ht="13.8" x14ac:dyDescent="0.25">
      <c r="A5" s="180" t="s">
        <v>138</v>
      </c>
      <c r="B5" s="472">
        <f>'GRAND TOTAL FEE'!B5</f>
        <v>0</v>
      </c>
      <c r="C5" s="466"/>
      <c r="D5" s="121"/>
      <c r="E5" s="126"/>
      <c r="F5" s="126"/>
      <c r="G5" s="127"/>
    </row>
    <row r="6" spans="1:8" ht="13.8" x14ac:dyDescent="0.25">
      <c r="A6" s="180" t="s">
        <v>285</v>
      </c>
      <c r="B6" s="476">
        <f>'GRAND TOTAL FEE'!B6</f>
        <v>0</v>
      </c>
      <c r="C6" s="477"/>
      <c r="D6" s="477"/>
      <c r="E6" s="477"/>
      <c r="F6" s="477"/>
      <c r="G6" s="478"/>
    </row>
    <row r="7" spans="1:8" ht="13.8" x14ac:dyDescent="0.25">
      <c r="A7" s="180" t="s">
        <v>263</v>
      </c>
      <c r="B7" s="540">
        <f>'GRAND TOTAL FEE'!B7</f>
        <v>0</v>
      </c>
      <c r="C7" s="466"/>
      <c r="D7" s="466"/>
      <c r="E7" s="466"/>
      <c r="F7" s="466"/>
      <c r="G7" s="482"/>
    </row>
    <row r="8" spans="1:8" ht="15.75" customHeight="1" thickBot="1" x14ac:dyDescent="0.35">
      <c r="A8" s="560" t="s">
        <v>203</v>
      </c>
      <c r="B8" s="561"/>
      <c r="C8" s="561"/>
      <c r="D8" s="561"/>
      <c r="E8" s="561"/>
      <c r="F8" s="561"/>
      <c r="G8" s="562"/>
      <c r="H8" s="380" t="s">
        <v>393</v>
      </c>
    </row>
    <row r="9" spans="1:8" ht="13.8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423" t="s">
        <v>190</v>
      </c>
      <c r="B10" s="481"/>
      <c r="C10" s="229" t="s">
        <v>187</v>
      </c>
      <c r="D10" s="228" t="s">
        <v>296</v>
      </c>
      <c r="E10" s="228" t="s">
        <v>188</v>
      </c>
      <c r="F10" s="228" t="s">
        <v>295</v>
      </c>
      <c r="G10" s="229" t="s">
        <v>186</v>
      </c>
    </row>
    <row r="11" spans="1:8" x14ac:dyDescent="0.25">
      <c r="A11" s="444"/>
      <c r="B11" s="438"/>
      <c r="C11" s="68">
        <v>0</v>
      </c>
      <c r="D11" s="68">
        <v>0</v>
      </c>
      <c r="E11" s="129">
        <f t="shared" ref="E11:E16" si="0">C11*D11</f>
        <v>0</v>
      </c>
      <c r="F11" s="9">
        <v>0</v>
      </c>
      <c r="G11" s="4">
        <f t="shared" ref="G11:G16" si="1">E11*F11</f>
        <v>0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si="0"/>
        <v>0</v>
      </c>
      <c r="F12" s="9">
        <v>0</v>
      </c>
      <c r="G12" s="4">
        <f t="shared" si="1"/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150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x14ac:dyDescent="0.25">
      <c r="A16" s="444"/>
      <c r="B16" s="438"/>
      <c r="C16" s="68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ht="5.25" customHeight="1" x14ac:dyDescent="0.25">
      <c r="A18" s="177"/>
      <c r="B18" s="177"/>
      <c r="C18" s="177"/>
      <c r="D18" s="231"/>
      <c r="E18" s="231"/>
      <c r="F18" s="231"/>
      <c r="G18" s="232"/>
    </row>
    <row r="19" spans="1:7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x14ac:dyDescent="0.25">
      <c r="A20" s="564"/>
      <c r="B20" s="564"/>
      <c r="C20" s="564"/>
      <c r="D20" s="564"/>
      <c r="E20" s="564"/>
      <c r="F20" s="210"/>
      <c r="G20" s="69">
        <v>0</v>
      </c>
    </row>
    <row r="21" spans="1:7" ht="5.25" customHeight="1" x14ac:dyDescent="0.25">
      <c r="A21" s="170"/>
      <c r="B21" s="170"/>
      <c r="C21" s="170"/>
      <c r="D21" s="170"/>
      <c r="E21" s="170"/>
      <c r="F21" s="170"/>
      <c r="G21" s="170"/>
    </row>
    <row r="22" spans="1:7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x14ac:dyDescent="0.25">
      <c r="A23" s="445"/>
      <c r="B23" s="445"/>
      <c r="C23" s="445"/>
      <c r="D23" s="445"/>
      <c r="E23" s="445"/>
      <c r="F23" s="166"/>
      <c r="G23" s="69">
        <v>0</v>
      </c>
    </row>
    <row r="24" spans="1:7" ht="5.25" customHeight="1" x14ac:dyDescent="0.25">
      <c r="A24" s="170"/>
      <c r="B24" s="170"/>
      <c r="C24" s="170"/>
      <c r="D24" s="170"/>
      <c r="E24" s="170"/>
      <c r="F24" s="170"/>
      <c r="G24" s="170"/>
    </row>
    <row r="25" spans="1:7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x14ac:dyDescent="0.25">
      <c r="A26" s="495"/>
      <c r="B26" s="496"/>
      <c r="C26" s="496"/>
      <c r="D26" s="496"/>
      <c r="E26" s="496"/>
      <c r="F26" s="223"/>
      <c r="G26" s="69">
        <v>0</v>
      </c>
    </row>
    <row r="27" spans="1:7" ht="5.25" customHeight="1" x14ac:dyDescent="0.25">
      <c r="A27" s="237"/>
      <c r="B27" s="237"/>
      <c r="C27" s="237"/>
      <c r="D27" s="248"/>
      <c r="E27" s="248"/>
      <c r="F27" s="248"/>
      <c r="G27" s="238"/>
    </row>
    <row r="28" spans="1:7" x14ac:dyDescent="0.25">
      <c r="A28" s="170"/>
      <c r="B28" s="170"/>
      <c r="C28" s="170"/>
      <c r="D28" s="404" t="s">
        <v>196</v>
      </c>
      <c r="E28" s="494"/>
      <c r="F28" s="494"/>
      <c r="G28" s="239">
        <f>G17+G20+G23+G26</f>
        <v>0</v>
      </c>
    </row>
    <row r="29" spans="1:7" ht="5.25" customHeight="1" x14ac:dyDescent="0.25">
      <c r="A29" s="170"/>
      <c r="B29" s="170"/>
      <c r="C29" s="170"/>
      <c r="D29" s="170"/>
      <c r="E29" s="170"/>
      <c r="F29" s="170"/>
      <c r="G29" s="170"/>
    </row>
    <row r="30" spans="1:7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484"/>
      <c r="B31" s="484"/>
      <c r="C31" s="484"/>
      <c r="D31" s="484"/>
      <c r="E31" s="484"/>
      <c r="F31" s="484"/>
      <c r="G31" s="484"/>
    </row>
    <row r="32" spans="1:7" x14ac:dyDescent="0.25">
      <c r="A32" s="526"/>
      <c r="B32" s="526"/>
      <c r="C32" s="526"/>
      <c r="D32" s="526"/>
      <c r="E32" s="526"/>
      <c r="F32" s="526"/>
      <c r="G32" s="526"/>
    </row>
    <row r="33" spans="1:7" x14ac:dyDescent="0.25">
      <c r="A33" s="526"/>
      <c r="B33" s="526"/>
      <c r="C33" s="526"/>
      <c r="D33" s="526"/>
      <c r="E33" s="526"/>
      <c r="F33" s="526"/>
      <c r="G33" s="526"/>
    </row>
    <row r="34" spans="1:7" x14ac:dyDescent="0.25">
      <c r="A34" s="526"/>
      <c r="B34" s="526"/>
      <c r="C34" s="526"/>
      <c r="D34" s="526"/>
      <c r="E34" s="526"/>
      <c r="F34" s="526"/>
      <c r="G34" s="526"/>
    </row>
    <row r="35" spans="1:7" x14ac:dyDescent="0.25">
      <c r="A35" s="526"/>
      <c r="B35" s="526"/>
      <c r="C35" s="526"/>
      <c r="D35" s="526"/>
      <c r="E35" s="526"/>
      <c r="F35" s="526"/>
      <c r="G35" s="526"/>
    </row>
    <row r="36" spans="1:7" x14ac:dyDescent="0.25">
      <c r="A36" s="526"/>
      <c r="B36" s="526"/>
      <c r="C36" s="526"/>
      <c r="D36" s="526"/>
      <c r="E36" s="526"/>
      <c r="F36" s="526"/>
      <c r="G36" s="526"/>
    </row>
    <row r="37" spans="1:7" x14ac:dyDescent="0.25">
      <c r="A37" s="432"/>
      <c r="B37" s="432"/>
      <c r="C37" s="432"/>
      <c r="D37" s="432"/>
      <c r="E37" s="432"/>
      <c r="F37" s="432"/>
      <c r="G37" s="432"/>
    </row>
  </sheetData>
  <sheetProtection password="C691" sheet="1" objects="1" scenarios="1"/>
  <customSheetViews>
    <customSheetView guid="{E83744A4-69ED-4080-AD44-5F2CB0BDC3A5}" showRuler="0">
      <selection activeCell="A26" sqref="A26:E26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2">
    <mergeCell ref="A23:E23"/>
    <mergeCell ref="A14:B14"/>
    <mergeCell ref="A15:B15"/>
    <mergeCell ref="A31:G37"/>
    <mergeCell ref="A11:B11"/>
    <mergeCell ref="A12:B12"/>
    <mergeCell ref="A13:B13"/>
    <mergeCell ref="A20:E20"/>
    <mergeCell ref="C30:G30"/>
    <mergeCell ref="D28:F28"/>
    <mergeCell ref="A26:E26"/>
    <mergeCell ref="B1:C1"/>
    <mergeCell ref="B5:C5"/>
    <mergeCell ref="A8:G8"/>
    <mergeCell ref="A16:B16"/>
    <mergeCell ref="D17:F17"/>
    <mergeCell ref="B2:G2"/>
    <mergeCell ref="A10:B10"/>
    <mergeCell ref="B3:G3"/>
    <mergeCell ref="B4:G4"/>
    <mergeCell ref="B6:G6"/>
    <mergeCell ref="B7:G7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BX123"/>
  <sheetViews>
    <sheetView view="pageBreakPreview" zoomScale="125" zoomScaleNormal="100" zoomScaleSheetLayoutView="125" workbookViewId="0">
      <pane ySplit="10" topLeftCell="A77" activePane="bottomLeft" state="frozen"/>
      <selection pane="bottomLeft" activeCell="K119" sqref="K119"/>
    </sheetView>
  </sheetViews>
  <sheetFormatPr defaultRowHeight="13.2" x14ac:dyDescent="0.25"/>
  <cols>
    <col min="1" max="1" width="8.6640625" style="5" customWidth="1"/>
    <col min="2" max="2" width="8.44140625" customWidth="1"/>
    <col min="3" max="3" width="8.33203125" customWidth="1"/>
    <col min="4" max="4" width="13.109375" customWidth="1"/>
    <col min="5" max="5" width="8.109375" customWidth="1"/>
    <col min="6" max="6" width="6.88671875" customWidth="1"/>
    <col min="7" max="7" width="7.6640625" customWidth="1"/>
    <col min="8" max="8" width="6.88671875" customWidth="1"/>
    <col min="9" max="9" width="6.6640625" style="32" customWidth="1"/>
    <col min="10" max="10" width="6.88671875" style="32" customWidth="1"/>
    <col min="11" max="11" width="8.5546875" customWidth="1"/>
  </cols>
  <sheetData>
    <row r="1" spans="1:11" ht="13.8" x14ac:dyDescent="0.25">
      <c r="A1" s="576" t="s">
        <v>0</v>
      </c>
      <c r="B1" s="405"/>
      <c r="C1" s="405"/>
      <c r="D1" s="591" t="str">
        <f>'GRAND TOTAL FEE'!B1</f>
        <v xml:space="preserve"> </v>
      </c>
      <c r="E1" s="405"/>
      <c r="F1" s="8"/>
      <c r="G1" s="8"/>
      <c r="H1" s="8"/>
      <c r="I1" s="8"/>
      <c r="J1" s="8"/>
      <c r="K1" s="43"/>
    </row>
    <row r="2" spans="1:11" ht="13.8" x14ac:dyDescent="0.25">
      <c r="A2" s="576" t="s">
        <v>301</v>
      </c>
      <c r="B2" s="405"/>
      <c r="C2" s="405"/>
      <c r="D2" s="591">
        <f>'GRAND TOTAL FEE'!B2</f>
        <v>0</v>
      </c>
      <c r="E2" s="405"/>
      <c r="F2" s="405"/>
      <c r="G2" s="405"/>
      <c r="H2" s="405"/>
      <c r="I2" s="405"/>
      <c r="J2" s="405"/>
      <c r="K2" s="544"/>
    </row>
    <row r="3" spans="1:11" ht="13.8" x14ac:dyDescent="0.25">
      <c r="A3" s="576" t="s">
        <v>1</v>
      </c>
      <c r="B3" s="405"/>
      <c r="C3" s="405"/>
      <c r="D3" s="591">
        <f>'GRAND TOTAL FEE'!B3</f>
        <v>0</v>
      </c>
      <c r="E3" s="405"/>
      <c r="F3" s="405"/>
      <c r="G3" s="405"/>
      <c r="H3" s="405"/>
      <c r="I3" s="405"/>
      <c r="J3" s="405"/>
      <c r="K3" s="544"/>
    </row>
    <row r="4" spans="1:11" ht="13.8" x14ac:dyDescent="0.25">
      <c r="A4" s="576" t="s">
        <v>132</v>
      </c>
      <c r="B4" s="405"/>
      <c r="C4" s="405"/>
      <c r="D4" s="591">
        <f>'GRAND TOTAL FEE'!B4</f>
        <v>0</v>
      </c>
      <c r="E4" s="405"/>
      <c r="F4" s="405"/>
      <c r="G4" s="405"/>
      <c r="H4" s="405"/>
      <c r="I4" s="405"/>
      <c r="J4" s="405"/>
      <c r="K4" s="544"/>
    </row>
    <row r="5" spans="1:11" ht="13.8" x14ac:dyDescent="0.25">
      <c r="A5" s="576" t="s">
        <v>138</v>
      </c>
      <c r="B5" s="405"/>
      <c r="C5" s="405"/>
      <c r="D5" s="591">
        <f>'GRAND TOTAL FEE'!B5</f>
        <v>0</v>
      </c>
      <c r="E5" s="405"/>
      <c r="F5" s="101"/>
      <c r="G5" s="8"/>
      <c r="H5" s="8"/>
      <c r="I5" s="8"/>
      <c r="J5" s="8"/>
      <c r="K5" s="43"/>
    </row>
    <row r="6" spans="1:11" ht="13.8" x14ac:dyDescent="0.25">
      <c r="A6" s="576" t="s">
        <v>285</v>
      </c>
      <c r="B6" s="405"/>
      <c r="C6" s="405"/>
      <c r="D6" s="591">
        <f>'GRAND TOTAL FEE'!B6</f>
        <v>0</v>
      </c>
      <c r="E6" s="405"/>
      <c r="F6" s="405"/>
      <c r="G6" s="405"/>
      <c r="H6" s="405"/>
      <c r="I6" s="405"/>
      <c r="J6" s="405"/>
      <c r="K6" s="544"/>
    </row>
    <row r="7" spans="1:11" ht="14.4" thickBot="1" x14ac:dyDescent="0.3">
      <c r="A7" s="590" t="s">
        <v>263</v>
      </c>
      <c r="B7" s="553"/>
      <c r="C7" s="553"/>
      <c r="D7" s="577">
        <f>'GRAND TOTAL FEE'!B7</f>
        <v>0</v>
      </c>
      <c r="E7" s="553"/>
      <c r="F7" s="553"/>
      <c r="G7" s="553"/>
      <c r="H7" s="553"/>
      <c r="I7" s="553"/>
      <c r="J7" s="553"/>
      <c r="K7" s="554"/>
    </row>
    <row r="8" spans="1:11" ht="13.5" customHeight="1" thickTop="1" x14ac:dyDescent="0.25">
      <c r="A8" s="580" t="s">
        <v>182</v>
      </c>
      <c r="B8" s="581"/>
      <c r="C8" s="581"/>
      <c r="D8" s="582"/>
      <c r="E8" s="19" t="s">
        <v>3</v>
      </c>
      <c r="F8" s="586" t="s">
        <v>7</v>
      </c>
      <c r="G8" s="587"/>
      <c r="H8" s="587"/>
      <c r="I8" s="587"/>
      <c r="J8" s="588"/>
      <c r="K8" s="589"/>
    </row>
    <row r="9" spans="1:11" ht="25.5" customHeight="1" x14ac:dyDescent="0.25">
      <c r="A9" s="583"/>
      <c r="B9" s="584"/>
      <c r="C9" s="584"/>
      <c r="D9" s="585"/>
      <c r="F9" s="578" t="str">
        <f>'GRAND TOTAL FEE'!A28</f>
        <v>Project Engineer</v>
      </c>
      <c r="G9" s="579"/>
      <c r="H9" s="578" t="str">
        <f>'GRAND TOTAL FEE'!A30</f>
        <v>Design Engineer</v>
      </c>
      <c r="I9" s="579"/>
      <c r="J9" s="578" t="str">
        <f>'GRAND TOTAL FEE'!A31</f>
        <v>Engineer Tech. / CADD</v>
      </c>
      <c r="K9" s="579"/>
    </row>
    <row r="10" spans="1:11" ht="27" customHeight="1" x14ac:dyDescent="0.25">
      <c r="B10" s="67" t="s">
        <v>6</v>
      </c>
      <c r="C10" s="65"/>
      <c r="D10" s="66"/>
      <c r="E10" s="79" t="s">
        <v>297</v>
      </c>
      <c r="F10" s="78" t="s">
        <v>256</v>
      </c>
      <c r="G10" s="20" t="s">
        <v>8</v>
      </c>
      <c r="H10" s="78" t="s">
        <v>256</v>
      </c>
      <c r="I10" s="20" t="s">
        <v>8</v>
      </c>
      <c r="J10" s="78" t="s">
        <v>256</v>
      </c>
      <c r="K10" s="22" t="s">
        <v>8</v>
      </c>
    </row>
    <row r="11" spans="1:11" x14ac:dyDescent="0.25">
      <c r="A11" s="23" t="s">
        <v>9</v>
      </c>
      <c r="B11" s="11"/>
      <c r="C11" s="8"/>
      <c r="D11" s="8"/>
      <c r="E11" s="76">
        <v>0</v>
      </c>
      <c r="F11" s="76">
        <v>0</v>
      </c>
      <c r="G11" s="142">
        <f>E11*F11</f>
        <v>0</v>
      </c>
      <c r="H11" s="76">
        <v>0</v>
      </c>
      <c r="I11" s="24">
        <f>E11*H11</f>
        <v>0</v>
      </c>
      <c r="J11" s="76">
        <v>0</v>
      </c>
      <c r="K11" s="25">
        <f>E11*J11</f>
        <v>0</v>
      </c>
    </row>
    <row r="12" spans="1:11" x14ac:dyDescent="0.25">
      <c r="A12" s="23" t="s">
        <v>10</v>
      </c>
      <c r="B12" s="11"/>
      <c r="C12" s="8"/>
      <c r="D12" s="8"/>
      <c r="E12" s="76">
        <v>0</v>
      </c>
      <c r="F12" s="76">
        <v>0</v>
      </c>
      <c r="G12" s="142">
        <f>E12*F12</f>
        <v>0</v>
      </c>
      <c r="H12" s="76">
        <v>0</v>
      </c>
      <c r="I12" s="24">
        <f>E12*H12</f>
        <v>0</v>
      </c>
      <c r="J12" s="76">
        <v>0</v>
      </c>
      <c r="K12" s="25">
        <f>E12*J12</f>
        <v>0</v>
      </c>
    </row>
    <row r="13" spans="1:11" x14ac:dyDescent="0.25">
      <c r="A13" s="23" t="s">
        <v>11</v>
      </c>
      <c r="B13" s="11"/>
      <c r="C13" s="11"/>
      <c r="D13" s="8"/>
      <c r="E13" s="76">
        <v>0</v>
      </c>
      <c r="F13" s="76">
        <v>0</v>
      </c>
      <c r="G13" s="142">
        <f>E13*F13</f>
        <v>0</v>
      </c>
      <c r="H13" s="76">
        <v>0</v>
      </c>
      <c r="I13" s="24">
        <f>E13*H13</f>
        <v>0</v>
      </c>
      <c r="J13" s="76">
        <v>0</v>
      </c>
      <c r="K13" s="25">
        <f>E13*J13</f>
        <v>0</v>
      </c>
    </row>
    <row r="14" spans="1:11" x14ac:dyDescent="0.25">
      <c r="A14" s="23" t="s">
        <v>12</v>
      </c>
      <c r="B14" s="11"/>
      <c r="C14" s="11"/>
      <c r="D14" s="8"/>
      <c r="E14" s="76">
        <v>0</v>
      </c>
      <c r="F14" s="76">
        <v>0</v>
      </c>
      <c r="G14" s="142">
        <f>E14*F14</f>
        <v>0</v>
      </c>
      <c r="H14" s="76">
        <v>0</v>
      </c>
      <c r="I14" s="24">
        <f>E14*H14</f>
        <v>0</v>
      </c>
      <c r="J14" s="76">
        <v>0</v>
      </c>
      <c r="K14" s="25">
        <f>E14*J14</f>
        <v>0</v>
      </c>
    </row>
    <row r="15" spans="1:11" x14ac:dyDescent="0.25">
      <c r="A15" s="12" t="s">
        <v>13</v>
      </c>
      <c r="B15" s="26"/>
      <c r="C15" s="26"/>
      <c r="D15" s="13"/>
      <c r="E15" s="27" t="s">
        <v>3</v>
      </c>
      <c r="F15" s="27" t="s">
        <v>3</v>
      </c>
      <c r="G15" s="42" t="s">
        <v>3</v>
      </c>
      <c r="H15" s="27" t="s">
        <v>3</v>
      </c>
      <c r="I15" s="28" t="s">
        <v>3</v>
      </c>
      <c r="J15" s="29"/>
      <c r="K15" s="2"/>
    </row>
    <row r="16" spans="1:11" x14ac:dyDescent="0.25">
      <c r="A16" s="7" t="s">
        <v>14</v>
      </c>
      <c r="B16" s="8"/>
      <c r="C16" s="8"/>
      <c r="D16" s="8"/>
      <c r="E16" s="76">
        <v>0</v>
      </c>
      <c r="F16" s="76">
        <v>0</v>
      </c>
      <c r="G16" s="142">
        <f t="shared" ref="G16:G21" si="0">E16*F16</f>
        <v>0</v>
      </c>
      <c r="H16" s="76">
        <v>0</v>
      </c>
      <c r="I16" s="24">
        <f t="shared" ref="I16:I21" si="1">E16*H16</f>
        <v>0</v>
      </c>
      <c r="J16" s="76">
        <v>0</v>
      </c>
      <c r="K16" s="25">
        <f t="shared" ref="K16:K21" si="2">E16*J16</f>
        <v>0</v>
      </c>
    </row>
    <row r="17" spans="1:11" x14ac:dyDescent="0.25">
      <c r="A17" s="7" t="s">
        <v>15</v>
      </c>
      <c r="B17" s="8"/>
      <c r="C17" s="8"/>
      <c r="D17" s="8"/>
      <c r="E17" s="76">
        <v>0</v>
      </c>
      <c r="F17" s="76">
        <v>0</v>
      </c>
      <c r="G17" s="142">
        <f t="shared" si="0"/>
        <v>0</v>
      </c>
      <c r="H17" s="76">
        <v>0</v>
      </c>
      <c r="I17" s="24">
        <f t="shared" si="1"/>
        <v>0</v>
      </c>
      <c r="J17" s="76">
        <v>0</v>
      </c>
      <c r="K17" s="25">
        <f t="shared" si="2"/>
        <v>0</v>
      </c>
    </row>
    <row r="18" spans="1:11" x14ac:dyDescent="0.25">
      <c r="A18" s="7" t="s">
        <v>16</v>
      </c>
      <c r="B18" s="8"/>
      <c r="C18" s="8"/>
      <c r="D18" s="8"/>
      <c r="E18" s="76">
        <v>0</v>
      </c>
      <c r="F18" s="76">
        <v>0</v>
      </c>
      <c r="G18" s="142">
        <f t="shared" si="0"/>
        <v>0</v>
      </c>
      <c r="H18" s="76">
        <v>0</v>
      </c>
      <c r="I18" s="24">
        <f t="shared" si="1"/>
        <v>0</v>
      </c>
      <c r="J18" s="76">
        <v>0</v>
      </c>
      <c r="K18" s="25">
        <f t="shared" si="2"/>
        <v>0</v>
      </c>
    </row>
    <row r="19" spans="1:11" x14ac:dyDescent="0.25">
      <c r="A19" s="21" t="s">
        <v>17</v>
      </c>
      <c r="B19" s="17"/>
      <c r="C19" s="17"/>
      <c r="D19" s="17"/>
      <c r="E19" s="76">
        <v>0</v>
      </c>
      <c r="F19" s="76">
        <v>0</v>
      </c>
      <c r="G19" s="142">
        <f t="shared" si="0"/>
        <v>0</v>
      </c>
      <c r="H19" s="76">
        <v>0</v>
      </c>
      <c r="I19" s="24">
        <f t="shared" si="1"/>
        <v>0</v>
      </c>
      <c r="J19" s="76">
        <v>0</v>
      </c>
      <c r="K19" s="25">
        <f t="shared" si="2"/>
        <v>0</v>
      </c>
    </row>
    <row r="20" spans="1:11" x14ac:dyDescent="0.25">
      <c r="A20" s="444" t="s">
        <v>400</v>
      </c>
      <c r="B20" s="574"/>
      <c r="C20" s="574"/>
      <c r="D20" s="575"/>
      <c r="E20" s="76">
        <v>0</v>
      </c>
      <c r="F20" s="76">
        <v>0</v>
      </c>
      <c r="G20" s="142">
        <f t="shared" si="0"/>
        <v>0</v>
      </c>
      <c r="H20" s="76">
        <v>0</v>
      </c>
      <c r="I20" s="24">
        <f t="shared" si="1"/>
        <v>0</v>
      </c>
      <c r="J20" s="76">
        <v>0</v>
      </c>
      <c r="K20" s="25">
        <f t="shared" si="2"/>
        <v>0</v>
      </c>
    </row>
    <row r="21" spans="1:11" x14ac:dyDescent="0.25">
      <c r="A21" s="444" t="s">
        <v>407</v>
      </c>
      <c r="B21" s="445"/>
      <c r="C21" s="445"/>
      <c r="D21" s="438"/>
      <c r="E21" s="76">
        <v>0</v>
      </c>
      <c r="F21" s="76">
        <v>0</v>
      </c>
      <c r="G21" s="142">
        <f t="shared" si="0"/>
        <v>0</v>
      </c>
      <c r="H21" s="76">
        <v>0</v>
      </c>
      <c r="I21" s="24">
        <f t="shared" si="1"/>
        <v>0</v>
      </c>
      <c r="J21" s="76">
        <v>0</v>
      </c>
      <c r="K21" s="25">
        <f t="shared" si="2"/>
        <v>0</v>
      </c>
    </row>
    <row r="22" spans="1:11" x14ac:dyDescent="0.25">
      <c r="A22" s="12" t="s">
        <v>18</v>
      </c>
      <c r="B22" s="26"/>
      <c r="C22" s="13"/>
      <c r="D22" s="13"/>
      <c r="E22" s="27" t="s">
        <v>19</v>
      </c>
      <c r="F22" s="27" t="s">
        <v>3</v>
      </c>
      <c r="G22" s="42" t="s">
        <v>3</v>
      </c>
      <c r="H22" s="27"/>
      <c r="I22" s="28"/>
      <c r="J22" s="29"/>
      <c r="K22" s="2"/>
    </row>
    <row r="23" spans="1:11" x14ac:dyDescent="0.25">
      <c r="A23" s="7" t="s">
        <v>20</v>
      </c>
      <c r="B23" s="8"/>
      <c r="C23" s="8"/>
      <c r="D23" s="8"/>
      <c r="E23" s="76">
        <v>0</v>
      </c>
      <c r="F23" s="76">
        <v>0</v>
      </c>
      <c r="G23" s="142">
        <f>E23*F23</f>
        <v>0</v>
      </c>
      <c r="H23" s="76">
        <v>0</v>
      </c>
      <c r="I23" s="24">
        <f>E23*H23</f>
        <v>0</v>
      </c>
      <c r="J23" s="76">
        <v>0</v>
      </c>
      <c r="K23" s="25">
        <f>E23*J23</f>
        <v>0</v>
      </c>
    </row>
    <row r="24" spans="1:11" x14ac:dyDescent="0.25">
      <c r="A24" s="12" t="s">
        <v>21</v>
      </c>
      <c r="B24" s="26"/>
      <c r="C24" s="26"/>
      <c r="D24" s="13"/>
      <c r="E24" s="27" t="s">
        <v>3</v>
      </c>
      <c r="F24" s="27" t="s">
        <v>3</v>
      </c>
      <c r="G24" s="42" t="s">
        <v>3</v>
      </c>
      <c r="H24" s="27"/>
      <c r="I24" s="28"/>
      <c r="J24" s="29"/>
      <c r="K24" s="2"/>
    </row>
    <row r="25" spans="1:11" x14ac:dyDescent="0.25">
      <c r="A25" s="7" t="s">
        <v>22</v>
      </c>
      <c r="B25" s="8"/>
      <c r="C25" s="8"/>
      <c r="D25" s="8"/>
      <c r="E25" s="76">
        <v>0</v>
      </c>
      <c r="F25" s="76">
        <v>0</v>
      </c>
      <c r="G25" s="142">
        <f t="shared" ref="G25:G45" si="3">E25*F25</f>
        <v>0</v>
      </c>
      <c r="H25" s="76">
        <v>0</v>
      </c>
      <c r="I25" s="24">
        <f t="shared" ref="I25:I45" si="4">E25*H25</f>
        <v>0</v>
      </c>
      <c r="J25" s="76">
        <v>0</v>
      </c>
      <c r="K25" s="25">
        <f t="shared" ref="K25:K30" si="5">E25*J25</f>
        <v>0</v>
      </c>
    </row>
    <row r="26" spans="1:11" x14ac:dyDescent="0.25">
      <c r="A26" s="7" t="s">
        <v>88</v>
      </c>
      <c r="B26" s="8"/>
      <c r="C26" s="8"/>
      <c r="D26" s="8"/>
      <c r="E26" s="76">
        <v>0</v>
      </c>
      <c r="F26" s="76">
        <v>0</v>
      </c>
      <c r="G26" s="142">
        <f t="shared" si="3"/>
        <v>0</v>
      </c>
      <c r="H26" s="76">
        <v>0</v>
      </c>
      <c r="I26" s="24">
        <f t="shared" si="4"/>
        <v>0</v>
      </c>
      <c r="J26" s="76">
        <v>0</v>
      </c>
      <c r="K26" s="25">
        <f t="shared" si="5"/>
        <v>0</v>
      </c>
    </row>
    <row r="27" spans="1:11" x14ac:dyDescent="0.25">
      <c r="A27" s="7" t="s">
        <v>89</v>
      </c>
      <c r="B27" s="8"/>
      <c r="C27" s="8"/>
      <c r="D27" s="8"/>
      <c r="E27" s="76">
        <v>0</v>
      </c>
      <c r="F27" s="76">
        <v>0</v>
      </c>
      <c r="G27" s="142">
        <f t="shared" si="3"/>
        <v>0</v>
      </c>
      <c r="H27" s="76">
        <v>0</v>
      </c>
      <c r="I27" s="24">
        <f t="shared" si="4"/>
        <v>0</v>
      </c>
      <c r="J27" s="76">
        <v>0</v>
      </c>
      <c r="K27" s="25">
        <f t="shared" si="5"/>
        <v>0</v>
      </c>
    </row>
    <row r="28" spans="1:11" x14ac:dyDescent="0.25">
      <c r="A28" s="7" t="s">
        <v>23</v>
      </c>
      <c r="B28" s="8"/>
      <c r="C28" s="8"/>
      <c r="D28" s="8"/>
      <c r="E28" s="76">
        <v>0</v>
      </c>
      <c r="F28" s="76">
        <v>0</v>
      </c>
      <c r="G28" s="142">
        <f t="shared" si="3"/>
        <v>0</v>
      </c>
      <c r="H28" s="76">
        <v>0</v>
      </c>
      <c r="I28" s="24">
        <f t="shared" si="4"/>
        <v>0</v>
      </c>
      <c r="J28" s="76">
        <v>0</v>
      </c>
      <c r="K28" s="25">
        <f t="shared" si="5"/>
        <v>0</v>
      </c>
    </row>
    <row r="29" spans="1:11" x14ac:dyDescent="0.25">
      <c r="A29" s="7" t="s">
        <v>24</v>
      </c>
      <c r="B29" s="8"/>
      <c r="C29" s="8"/>
      <c r="D29" s="8"/>
      <c r="E29" s="76">
        <v>0</v>
      </c>
      <c r="F29" s="76">
        <v>0</v>
      </c>
      <c r="G29" s="142">
        <f t="shared" si="3"/>
        <v>0</v>
      </c>
      <c r="H29" s="76">
        <v>0</v>
      </c>
      <c r="I29" s="24">
        <f t="shared" si="4"/>
        <v>0</v>
      </c>
      <c r="J29" s="76">
        <v>0</v>
      </c>
      <c r="K29" s="25">
        <f t="shared" si="5"/>
        <v>0</v>
      </c>
    </row>
    <row r="30" spans="1:11" x14ac:dyDescent="0.25">
      <c r="A30" s="7" t="s">
        <v>25</v>
      </c>
      <c r="B30" s="8"/>
      <c r="C30" s="8"/>
      <c r="D30" s="8"/>
      <c r="E30" s="76">
        <v>0</v>
      </c>
      <c r="F30" s="76">
        <v>0</v>
      </c>
      <c r="G30" s="142">
        <f t="shared" si="3"/>
        <v>0</v>
      </c>
      <c r="H30" s="76">
        <v>0</v>
      </c>
      <c r="I30" s="24">
        <f t="shared" si="4"/>
        <v>0</v>
      </c>
      <c r="J30" s="76">
        <v>0</v>
      </c>
      <c r="K30" s="25">
        <f t="shared" si="5"/>
        <v>0</v>
      </c>
    </row>
    <row r="31" spans="1:11" x14ac:dyDescent="0.25">
      <c r="A31" s="7" t="s">
        <v>26</v>
      </c>
      <c r="B31" s="8"/>
      <c r="C31" s="8"/>
      <c r="D31" s="8"/>
      <c r="E31" s="76">
        <v>0</v>
      </c>
      <c r="F31" s="76">
        <v>0</v>
      </c>
      <c r="G31" s="142">
        <f t="shared" si="3"/>
        <v>0</v>
      </c>
      <c r="H31" s="76">
        <v>0</v>
      </c>
      <c r="I31" s="24">
        <f t="shared" si="4"/>
        <v>0</v>
      </c>
      <c r="J31" s="76">
        <v>0</v>
      </c>
      <c r="K31" s="25">
        <f t="shared" ref="K31:K45" si="6">E31*J31</f>
        <v>0</v>
      </c>
    </row>
    <row r="32" spans="1:11" x14ac:dyDescent="0.25">
      <c r="A32" s="7" t="s">
        <v>27</v>
      </c>
      <c r="B32" s="8"/>
      <c r="C32" s="8"/>
      <c r="D32" s="8"/>
      <c r="E32" s="76">
        <v>0</v>
      </c>
      <c r="F32" s="76">
        <v>0</v>
      </c>
      <c r="G32" s="142">
        <f t="shared" si="3"/>
        <v>0</v>
      </c>
      <c r="H32" s="76">
        <v>0</v>
      </c>
      <c r="I32" s="24">
        <f t="shared" si="4"/>
        <v>0</v>
      </c>
      <c r="J32" s="76">
        <v>0</v>
      </c>
      <c r="K32" s="25">
        <f t="shared" si="6"/>
        <v>0</v>
      </c>
    </row>
    <row r="33" spans="1:11" x14ac:dyDescent="0.25">
      <c r="A33" s="7" t="s">
        <v>28</v>
      </c>
      <c r="B33" s="8"/>
      <c r="C33" s="8"/>
      <c r="D33" s="8"/>
      <c r="E33" s="76">
        <v>0</v>
      </c>
      <c r="F33" s="76">
        <v>0</v>
      </c>
      <c r="G33" s="142">
        <f t="shared" si="3"/>
        <v>0</v>
      </c>
      <c r="H33" s="76">
        <v>0</v>
      </c>
      <c r="I33" s="24">
        <f t="shared" si="4"/>
        <v>0</v>
      </c>
      <c r="J33" s="76">
        <v>0</v>
      </c>
      <c r="K33" s="25">
        <f t="shared" si="6"/>
        <v>0</v>
      </c>
    </row>
    <row r="34" spans="1:11" x14ac:dyDescent="0.25">
      <c r="A34" s="7" t="s">
        <v>29</v>
      </c>
      <c r="B34" s="8"/>
      <c r="C34" s="8"/>
      <c r="D34" s="8"/>
      <c r="E34" s="76">
        <v>0</v>
      </c>
      <c r="F34" s="76">
        <v>0</v>
      </c>
      <c r="G34" s="142">
        <f t="shared" si="3"/>
        <v>0</v>
      </c>
      <c r="H34" s="76">
        <v>0</v>
      </c>
      <c r="I34" s="24">
        <f t="shared" si="4"/>
        <v>0</v>
      </c>
      <c r="J34" s="76">
        <v>0</v>
      </c>
      <c r="K34" s="25">
        <f t="shared" si="6"/>
        <v>0</v>
      </c>
    </row>
    <row r="35" spans="1:11" x14ac:dyDescent="0.25">
      <c r="A35" s="7" t="s">
        <v>30</v>
      </c>
      <c r="B35" s="8"/>
      <c r="C35" s="8"/>
      <c r="D35" s="8"/>
      <c r="E35" s="76">
        <v>0</v>
      </c>
      <c r="F35" s="76">
        <v>0</v>
      </c>
      <c r="G35" s="142">
        <f t="shared" si="3"/>
        <v>0</v>
      </c>
      <c r="H35" s="76">
        <v>0</v>
      </c>
      <c r="I35" s="24">
        <f t="shared" si="4"/>
        <v>0</v>
      </c>
      <c r="J35" s="76">
        <v>0</v>
      </c>
      <c r="K35" s="25">
        <f t="shared" si="6"/>
        <v>0</v>
      </c>
    </row>
    <row r="36" spans="1:11" x14ac:dyDescent="0.25">
      <c r="A36" s="7" t="s">
        <v>31</v>
      </c>
      <c r="B36" s="8"/>
      <c r="C36" s="8"/>
      <c r="D36" s="8"/>
      <c r="E36" s="76">
        <v>0</v>
      </c>
      <c r="F36" s="76">
        <v>0</v>
      </c>
      <c r="G36" s="142">
        <f t="shared" si="3"/>
        <v>0</v>
      </c>
      <c r="H36" s="76">
        <v>0</v>
      </c>
      <c r="I36" s="24">
        <f t="shared" si="4"/>
        <v>0</v>
      </c>
      <c r="J36" s="76">
        <v>0</v>
      </c>
      <c r="K36" s="25">
        <f t="shared" si="6"/>
        <v>0</v>
      </c>
    </row>
    <row r="37" spans="1:11" x14ac:dyDescent="0.25">
      <c r="A37" s="7" t="s">
        <v>32</v>
      </c>
      <c r="B37" s="8"/>
      <c r="C37" s="8"/>
      <c r="D37" s="8"/>
      <c r="E37" s="76">
        <v>0</v>
      </c>
      <c r="F37" s="76">
        <v>0</v>
      </c>
      <c r="G37" s="142">
        <f t="shared" si="3"/>
        <v>0</v>
      </c>
      <c r="H37" s="76">
        <v>0</v>
      </c>
      <c r="I37" s="24">
        <f t="shared" si="4"/>
        <v>0</v>
      </c>
      <c r="J37" s="76">
        <v>0</v>
      </c>
      <c r="K37" s="25">
        <f t="shared" si="6"/>
        <v>0</v>
      </c>
    </row>
    <row r="38" spans="1:11" x14ac:dyDescent="0.25">
      <c r="A38" s="7" t="s">
        <v>33</v>
      </c>
      <c r="B38" s="8"/>
      <c r="C38" s="8"/>
      <c r="D38" s="8"/>
      <c r="E38" s="76">
        <v>0</v>
      </c>
      <c r="F38" s="76">
        <v>0</v>
      </c>
      <c r="G38" s="142">
        <f t="shared" si="3"/>
        <v>0</v>
      </c>
      <c r="H38" s="76">
        <v>0</v>
      </c>
      <c r="I38" s="24">
        <f t="shared" si="4"/>
        <v>0</v>
      </c>
      <c r="J38" s="76">
        <v>0</v>
      </c>
      <c r="K38" s="25">
        <f t="shared" si="6"/>
        <v>0</v>
      </c>
    </row>
    <row r="39" spans="1:11" x14ac:dyDescent="0.25">
      <c r="A39" s="7" t="s">
        <v>34</v>
      </c>
      <c r="B39" s="8"/>
      <c r="C39" s="8"/>
      <c r="D39" s="8"/>
      <c r="E39" s="76">
        <v>0</v>
      </c>
      <c r="F39" s="76">
        <v>0</v>
      </c>
      <c r="G39" s="142">
        <f t="shared" si="3"/>
        <v>0</v>
      </c>
      <c r="H39" s="76">
        <v>0</v>
      </c>
      <c r="I39" s="24">
        <f t="shared" si="4"/>
        <v>0</v>
      </c>
      <c r="J39" s="76">
        <v>0</v>
      </c>
      <c r="K39" s="25">
        <f t="shared" si="6"/>
        <v>0</v>
      </c>
    </row>
    <row r="40" spans="1:11" x14ac:dyDescent="0.25">
      <c r="A40" s="7" t="s">
        <v>35</v>
      </c>
      <c r="B40" s="8"/>
      <c r="C40" s="8"/>
      <c r="D40" s="8"/>
      <c r="E40" s="76">
        <v>0</v>
      </c>
      <c r="F40" s="76">
        <v>0</v>
      </c>
      <c r="G40" s="142">
        <f t="shared" si="3"/>
        <v>0</v>
      </c>
      <c r="H40" s="76">
        <v>0</v>
      </c>
      <c r="I40" s="24">
        <f t="shared" si="4"/>
        <v>0</v>
      </c>
      <c r="J40" s="76">
        <v>0</v>
      </c>
      <c r="K40" s="25">
        <f t="shared" si="6"/>
        <v>0</v>
      </c>
    </row>
    <row r="41" spans="1:11" x14ac:dyDescent="0.25">
      <c r="A41" s="7" t="s">
        <v>36</v>
      </c>
      <c r="B41" s="8"/>
      <c r="C41" s="8"/>
      <c r="D41" s="8"/>
      <c r="E41" s="76">
        <v>0</v>
      </c>
      <c r="F41" s="76">
        <v>0</v>
      </c>
      <c r="G41" s="142">
        <f t="shared" si="3"/>
        <v>0</v>
      </c>
      <c r="H41" s="76">
        <v>0</v>
      </c>
      <c r="I41" s="24">
        <f t="shared" si="4"/>
        <v>0</v>
      </c>
      <c r="J41" s="76">
        <v>0</v>
      </c>
      <c r="K41" s="25">
        <f t="shared" si="6"/>
        <v>0</v>
      </c>
    </row>
    <row r="42" spans="1:11" x14ac:dyDescent="0.25">
      <c r="A42" s="7" t="s">
        <v>37</v>
      </c>
      <c r="B42" s="8"/>
      <c r="C42" s="8"/>
      <c r="D42" s="8"/>
      <c r="E42" s="76">
        <v>0</v>
      </c>
      <c r="F42" s="76">
        <v>0</v>
      </c>
      <c r="G42" s="142">
        <f t="shared" si="3"/>
        <v>0</v>
      </c>
      <c r="H42" s="76">
        <v>0</v>
      </c>
      <c r="I42" s="24">
        <f t="shared" si="4"/>
        <v>0</v>
      </c>
      <c r="J42" s="76">
        <v>0</v>
      </c>
      <c r="K42" s="25">
        <f t="shared" si="6"/>
        <v>0</v>
      </c>
    </row>
    <row r="43" spans="1:11" x14ac:dyDescent="0.25">
      <c r="A43" s="7" t="s">
        <v>38</v>
      </c>
      <c r="B43" s="8"/>
      <c r="C43" s="8"/>
      <c r="D43" s="8"/>
      <c r="E43" s="76">
        <v>0</v>
      </c>
      <c r="F43" s="76">
        <v>0</v>
      </c>
      <c r="G43" s="142">
        <f t="shared" si="3"/>
        <v>0</v>
      </c>
      <c r="H43" s="76">
        <v>0</v>
      </c>
      <c r="I43" s="24">
        <f t="shared" si="4"/>
        <v>0</v>
      </c>
      <c r="J43" s="76">
        <v>0</v>
      </c>
      <c r="K43" s="25">
        <f t="shared" si="6"/>
        <v>0</v>
      </c>
    </row>
    <row r="44" spans="1:11" x14ac:dyDescent="0.25">
      <c r="A44" s="15" t="s">
        <v>39</v>
      </c>
      <c r="B44" s="1"/>
      <c r="C44" s="1"/>
      <c r="D44" s="1"/>
      <c r="E44" s="76">
        <v>0</v>
      </c>
      <c r="F44" s="76">
        <v>0</v>
      </c>
      <c r="G44" s="142">
        <f t="shared" si="3"/>
        <v>0</v>
      </c>
      <c r="H44" s="76">
        <v>0</v>
      </c>
      <c r="I44" s="24">
        <f t="shared" si="4"/>
        <v>0</v>
      </c>
      <c r="J44" s="76">
        <v>0</v>
      </c>
      <c r="K44" s="25">
        <f t="shared" si="6"/>
        <v>0</v>
      </c>
    </row>
    <row r="45" spans="1:11" x14ac:dyDescent="0.25">
      <c r="A45" s="444"/>
      <c r="B45" s="445"/>
      <c r="C45" s="445"/>
      <c r="D45" s="438"/>
      <c r="E45" s="76">
        <v>0</v>
      </c>
      <c r="F45" s="76">
        <v>0</v>
      </c>
      <c r="G45" s="142">
        <f t="shared" si="3"/>
        <v>0</v>
      </c>
      <c r="H45" s="76">
        <v>0</v>
      </c>
      <c r="I45" s="24">
        <f t="shared" si="4"/>
        <v>0</v>
      </c>
      <c r="J45" s="76">
        <v>0</v>
      </c>
      <c r="K45" s="25">
        <f t="shared" si="6"/>
        <v>0</v>
      </c>
    </row>
    <row r="46" spans="1:11" x14ac:dyDescent="0.25">
      <c r="A46" s="12" t="s">
        <v>40</v>
      </c>
      <c r="B46" s="26"/>
      <c r="C46" s="26"/>
      <c r="D46" s="13"/>
      <c r="E46" s="27"/>
      <c r="F46" s="27"/>
      <c r="G46" s="42"/>
      <c r="H46" s="27"/>
      <c r="I46" s="28"/>
      <c r="J46" s="29"/>
      <c r="K46" s="2"/>
    </row>
    <row r="47" spans="1:11" x14ac:dyDescent="0.25">
      <c r="A47" s="7" t="s">
        <v>41</v>
      </c>
      <c r="B47" s="8"/>
      <c r="C47" s="8"/>
      <c r="D47" s="8"/>
      <c r="E47" s="76">
        <v>0</v>
      </c>
      <c r="F47" s="76">
        <v>0</v>
      </c>
      <c r="G47" s="142">
        <f>E47*F47</f>
        <v>0</v>
      </c>
      <c r="H47" s="76">
        <v>0</v>
      </c>
      <c r="I47" s="24">
        <f>E47*H47</f>
        <v>0</v>
      </c>
      <c r="J47" s="76">
        <v>0</v>
      </c>
      <c r="K47" s="25">
        <f>E47*J47</f>
        <v>0</v>
      </c>
    </row>
    <row r="48" spans="1:11" x14ac:dyDescent="0.25">
      <c r="A48" s="7" t="s">
        <v>42</v>
      </c>
      <c r="B48" s="8"/>
      <c r="C48" s="8"/>
      <c r="D48" s="8"/>
      <c r="E48" s="76">
        <v>0</v>
      </c>
      <c r="F48" s="76">
        <v>0</v>
      </c>
      <c r="G48" s="142">
        <f>E48*F48</f>
        <v>0</v>
      </c>
      <c r="H48" s="76">
        <v>0</v>
      </c>
      <c r="I48" s="24">
        <f>E48*H48</f>
        <v>0</v>
      </c>
      <c r="J48" s="76">
        <v>0</v>
      </c>
      <c r="K48" s="25">
        <f>E48*J48</f>
        <v>0</v>
      </c>
    </row>
    <row r="49" spans="1:11" x14ac:dyDescent="0.25">
      <c r="A49" s="7" t="s">
        <v>43</v>
      </c>
      <c r="B49" s="8"/>
      <c r="C49" s="8"/>
      <c r="D49" s="8"/>
      <c r="E49" s="76">
        <v>0</v>
      </c>
      <c r="F49" s="76">
        <v>0</v>
      </c>
      <c r="G49" s="142">
        <f>E49*F49</f>
        <v>0</v>
      </c>
      <c r="H49" s="76">
        <v>0</v>
      </c>
      <c r="I49" s="24">
        <f>E49*H49</f>
        <v>0</v>
      </c>
      <c r="J49" s="76">
        <v>0</v>
      </c>
      <c r="K49" s="25">
        <f>E49*J49</f>
        <v>0</v>
      </c>
    </row>
    <row r="50" spans="1:11" x14ac:dyDescent="0.25">
      <c r="A50" s="7" t="s">
        <v>44</v>
      </c>
      <c r="B50" s="8"/>
      <c r="C50" s="8"/>
      <c r="D50" s="8"/>
      <c r="E50" s="76">
        <v>0</v>
      </c>
      <c r="F50" s="76">
        <v>0</v>
      </c>
      <c r="G50" s="142">
        <f>E50*F50</f>
        <v>0</v>
      </c>
      <c r="H50" s="76">
        <v>0</v>
      </c>
      <c r="I50" s="24">
        <f>E50*H50</f>
        <v>0</v>
      </c>
      <c r="J50" s="76">
        <v>0</v>
      </c>
      <c r="K50" s="25">
        <f>E50*J50</f>
        <v>0</v>
      </c>
    </row>
    <row r="51" spans="1:11" x14ac:dyDescent="0.25">
      <c r="A51" s="444" t="s">
        <v>411</v>
      </c>
      <c r="B51" s="445"/>
      <c r="C51" s="445"/>
      <c r="D51" s="438"/>
      <c r="E51" s="76">
        <v>0</v>
      </c>
      <c r="F51" s="76">
        <v>0</v>
      </c>
      <c r="G51" s="142">
        <f>E51*F51</f>
        <v>0</v>
      </c>
      <c r="H51" s="76">
        <v>0</v>
      </c>
      <c r="I51" s="24">
        <f>E51*H51</f>
        <v>0</v>
      </c>
      <c r="J51" s="76">
        <v>0</v>
      </c>
      <c r="K51" s="25">
        <f>E51*J51</f>
        <v>0</v>
      </c>
    </row>
    <row r="52" spans="1:11" x14ac:dyDescent="0.25">
      <c r="A52" s="12" t="s">
        <v>45</v>
      </c>
      <c r="B52" s="26"/>
      <c r="C52" s="13"/>
      <c r="D52" s="13"/>
      <c r="E52" s="27"/>
      <c r="F52" s="27"/>
      <c r="G52" s="42"/>
      <c r="H52" s="27"/>
      <c r="I52" s="28"/>
      <c r="J52" s="29"/>
      <c r="K52" s="2"/>
    </row>
    <row r="53" spans="1:11" x14ac:dyDescent="0.25">
      <c r="A53" s="7" t="s">
        <v>14</v>
      </c>
      <c r="B53" s="8"/>
      <c r="C53" s="8"/>
      <c r="D53" s="8"/>
      <c r="E53" s="76">
        <v>0</v>
      </c>
      <c r="F53" s="76">
        <v>0</v>
      </c>
      <c r="G53" s="142">
        <f>E53*F53</f>
        <v>0</v>
      </c>
      <c r="H53" s="76">
        <v>0</v>
      </c>
      <c r="I53" s="24">
        <f>E53*H53</f>
        <v>0</v>
      </c>
      <c r="J53" s="76">
        <v>0</v>
      </c>
      <c r="K53" s="25">
        <f>E53*J53</f>
        <v>0</v>
      </c>
    </row>
    <row r="54" spans="1:11" x14ac:dyDescent="0.25">
      <c r="A54" s="7" t="s">
        <v>42</v>
      </c>
      <c r="B54" s="8"/>
      <c r="C54" s="8"/>
      <c r="D54" s="8"/>
      <c r="E54" s="76">
        <v>0</v>
      </c>
      <c r="F54" s="76">
        <v>0</v>
      </c>
      <c r="G54" s="142">
        <f>E54*F54</f>
        <v>0</v>
      </c>
      <c r="H54" s="76">
        <v>0</v>
      </c>
      <c r="I54" s="24">
        <f>E54*H54</f>
        <v>0</v>
      </c>
      <c r="J54" s="76">
        <v>0</v>
      </c>
      <c r="K54" s="25">
        <f>E54*J54</f>
        <v>0</v>
      </c>
    </row>
    <row r="55" spans="1:11" x14ac:dyDescent="0.25">
      <c r="A55" s="7" t="s">
        <v>46</v>
      </c>
      <c r="B55" s="8"/>
      <c r="C55" s="8"/>
      <c r="D55" s="8"/>
      <c r="E55" s="76">
        <v>0</v>
      </c>
      <c r="F55" s="76">
        <v>0</v>
      </c>
      <c r="G55" s="142">
        <f>E55*F55</f>
        <v>0</v>
      </c>
      <c r="H55" s="76">
        <v>0</v>
      </c>
      <c r="I55" s="24">
        <f>E55*H55</f>
        <v>0</v>
      </c>
      <c r="J55" s="76">
        <v>0</v>
      </c>
      <c r="K55" s="25">
        <f>E55*J55</f>
        <v>0</v>
      </c>
    </row>
    <row r="56" spans="1:11" x14ac:dyDescent="0.25">
      <c r="A56" s="573" t="s">
        <v>407</v>
      </c>
      <c r="B56" s="445"/>
      <c r="C56" s="445"/>
      <c r="D56" s="438"/>
      <c r="E56" s="76">
        <v>0</v>
      </c>
      <c r="F56" s="76">
        <v>0</v>
      </c>
      <c r="G56" s="142">
        <f>E56*F56</f>
        <v>0</v>
      </c>
      <c r="H56" s="76">
        <v>0</v>
      </c>
      <c r="I56" s="24">
        <f>E56*H56</f>
        <v>0</v>
      </c>
      <c r="J56" s="76">
        <v>0</v>
      </c>
      <c r="K56" s="25">
        <f>E56*J56</f>
        <v>0</v>
      </c>
    </row>
    <row r="57" spans="1:11" x14ac:dyDescent="0.25">
      <c r="A57" s="12" t="s">
        <v>47</v>
      </c>
      <c r="B57" s="26"/>
      <c r="C57" s="13"/>
      <c r="D57" s="13"/>
      <c r="E57" s="27"/>
      <c r="F57" s="27"/>
      <c r="G57" s="42"/>
      <c r="H57" s="27"/>
      <c r="I57" s="28"/>
      <c r="J57" s="27" t="s">
        <v>19</v>
      </c>
      <c r="K57" s="80" t="s">
        <v>3</v>
      </c>
    </row>
    <row r="58" spans="1:11" x14ac:dyDescent="0.25">
      <c r="A58" s="7" t="s">
        <v>48</v>
      </c>
      <c r="B58" s="8"/>
      <c r="C58" s="8"/>
      <c r="D58" s="8"/>
      <c r="E58" s="76">
        <v>0</v>
      </c>
      <c r="F58" s="76">
        <v>0</v>
      </c>
      <c r="G58" s="142">
        <f t="shared" ref="G58:G63" si="7">E58*F58</f>
        <v>0</v>
      </c>
      <c r="H58" s="76">
        <v>0</v>
      </c>
      <c r="I58" s="24">
        <f t="shared" ref="I58:I63" si="8">E58*H58</f>
        <v>0</v>
      </c>
      <c r="J58" s="76">
        <v>0</v>
      </c>
      <c r="K58" s="25">
        <f t="shared" ref="K58:K63" si="9">E58*J58</f>
        <v>0</v>
      </c>
    </row>
    <row r="59" spans="1:11" x14ac:dyDescent="0.25">
      <c r="A59" s="7" t="s">
        <v>49</v>
      </c>
      <c r="B59" s="8"/>
      <c r="C59" s="8"/>
      <c r="D59" s="8"/>
      <c r="E59" s="76">
        <v>0</v>
      </c>
      <c r="F59" s="76">
        <v>0</v>
      </c>
      <c r="G59" s="142">
        <f t="shared" si="7"/>
        <v>0</v>
      </c>
      <c r="H59" s="76">
        <v>0</v>
      </c>
      <c r="I59" s="24">
        <f t="shared" si="8"/>
        <v>0</v>
      </c>
      <c r="J59" s="76">
        <v>0</v>
      </c>
      <c r="K59" s="25">
        <f t="shared" si="9"/>
        <v>0</v>
      </c>
    </row>
    <row r="60" spans="1:11" x14ac:dyDescent="0.25">
      <c r="A60" s="7" t="s">
        <v>50</v>
      </c>
      <c r="B60" s="8"/>
      <c r="C60" s="8"/>
      <c r="D60" s="8"/>
      <c r="E60" s="76">
        <v>0</v>
      </c>
      <c r="F60" s="76">
        <v>0</v>
      </c>
      <c r="G60" s="142">
        <f t="shared" si="7"/>
        <v>0</v>
      </c>
      <c r="H60" s="76">
        <v>0</v>
      </c>
      <c r="I60" s="24">
        <f t="shared" si="8"/>
        <v>0</v>
      </c>
      <c r="J60" s="76">
        <v>0</v>
      </c>
      <c r="K60" s="25">
        <f t="shared" si="9"/>
        <v>0</v>
      </c>
    </row>
    <row r="61" spans="1:11" x14ac:dyDescent="0.25">
      <c r="A61" s="7" t="s">
        <v>51</v>
      </c>
      <c r="B61" s="8"/>
      <c r="C61" s="8"/>
      <c r="D61" s="8"/>
      <c r="E61" s="76">
        <v>0</v>
      </c>
      <c r="F61" s="76">
        <v>0</v>
      </c>
      <c r="G61" s="142">
        <f t="shared" si="7"/>
        <v>0</v>
      </c>
      <c r="H61" s="76">
        <v>0</v>
      </c>
      <c r="I61" s="24">
        <f t="shared" si="8"/>
        <v>0</v>
      </c>
      <c r="J61" s="76">
        <v>0</v>
      </c>
      <c r="K61" s="25">
        <f t="shared" si="9"/>
        <v>0</v>
      </c>
    </row>
    <row r="62" spans="1:11" x14ac:dyDescent="0.25">
      <c r="A62" s="7" t="s">
        <v>26</v>
      </c>
      <c r="B62" s="8"/>
      <c r="C62" s="8"/>
      <c r="D62" s="8"/>
      <c r="E62" s="76">
        <v>0</v>
      </c>
      <c r="F62" s="76">
        <v>0</v>
      </c>
      <c r="G62" s="142">
        <f t="shared" si="7"/>
        <v>0</v>
      </c>
      <c r="H62" s="76">
        <v>0</v>
      </c>
      <c r="I62" s="24">
        <f t="shared" si="8"/>
        <v>0</v>
      </c>
      <c r="J62" s="76">
        <v>0</v>
      </c>
      <c r="K62" s="25">
        <f t="shared" si="9"/>
        <v>0</v>
      </c>
    </row>
    <row r="63" spans="1:11" x14ac:dyDescent="0.25">
      <c r="A63" s="444"/>
      <c r="B63" s="445"/>
      <c r="C63" s="445"/>
      <c r="D63" s="438"/>
      <c r="E63" s="76">
        <v>0</v>
      </c>
      <c r="F63" s="76">
        <v>0</v>
      </c>
      <c r="G63" s="142">
        <f t="shared" si="7"/>
        <v>0</v>
      </c>
      <c r="H63" s="76">
        <v>0</v>
      </c>
      <c r="I63" s="24">
        <f t="shared" si="8"/>
        <v>0</v>
      </c>
      <c r="J63" s="76">
        <v>0</v>
      </c>
      <c r="K63" s="25">
        <f t="shared" si="9"/>
        <v>0</v>
      </c>
    </row>
    <row r="64" spans="1:11" x14ac:dyDescent="0.25">
      <c r="A64" s="12" t="s">
        <v>52</v>
      </c>
      <c r="B64" s="26"/>
      <c r="C64" s="13"/>
      <c r="D64" s="13"/>
      <c r="E64" s="27"/>
      <c r="F64" s="27"/>
      <c r="G64" s="42"/>
      <c r="H64" s="27"/>
      <c r="I64" s="28"/>
      <c r="J64" s="147"/>
      <c r="K64" s="2"/>
    </row>
    <row r="65" spans="1:11" x14ac:dyDescent="0.25">
      <c r="A65" s="7" t="s">
        <v>53</v>
      </c>
      <c r="B65" s="8"/>
      <c r="C65" s="8"/>
      <c r="D65" s="8"/>
      <c r="E65" s="76">
        <v>0</v>
      </c>
      <c r="F65" s="76">
        <v>0</v>
      </c>
      <c r="G65" s="142">
        <f t="shared" ref="G65:G70" si="10">E65*F65</f>
        <v>0</v>
      </c>
      <c r="H65" s="76">
        <v>0</v>
      </c>
      <c r="I65" s="24">
        <f t="shared" ref="I65:I70" si="11">E65*H65</f>
        <v>0</v>
      </c>
      <c r="J65" s="76">
        <v>0</v>
      </c>
      <c r="K65" s="25">
        <f t="shared" ref="K65:K70" si="12">E65*J65</f>
        <v>0</v>
      </c>
    </row>
    <row r="66" spans="1:11" x14ac:dyDescent="0.25">
      <c r="A66" s="7" t="s">
        <v>54</v>
      </c>
      <c r="B66" s="8"/>
      <c r="C66" s="8"/>
      <c r="D66" s="8"/>
      <c r="E66" s="76">
        <v>0</v>
      </c>
      <c r="F66" s="76">
        <v>0</v>
      </c>
      <c r="G66" s="142">
        <f t="shared" si="10"/>
        <v>0</v>
      </c>
      <c r="H66" s="76">
        <v>0</v>
      </c>
      <c r="I66" s="24">
        <f t="shared" si="11"/>
        <v>0</v>
      </c>
      <c r="J66" s="76">
        <v>0</v>
      </c>
      <c r="K66" s="25">
        <f t="shared" si="12"/>
        <v>0</v>
      </c>
    </row>
    <row r="67" spans="1:11" x14ac:dyDescent="0.25">
      <c r="A67" s="7" t="s">
        <v>90</v>
      </c>
      <c r="B67" s="8"/>
      <c r="C67" s="8"/>
      <c r="D67" s="8"/>
      <c r="E67" s="76">
        <v>0</v>
      </c>
      <c r="F67" s="76">
        <v>0</v>
      </c>
      <c r="G67" s="142">
        <f t="shared" si="10"/>
        <v>0</v>
      </c>
      <c r="H67" s="76">
        <v>0</v>
      </c>
      <c r="I67" s="24">
        <f t="shared" si="11"/>
        <v>0</v>
      </c>
      <c r="J67" s="76">
        <v>0</v>
      </c>
      <c r="K67" s="25">
        <f t="shared" si="12"/>
        <v>0</v>
      </c>
    </row>
    <row r="68" spans="1:11" x14ac:dyDescent="0.25">
      <c r="A68" s="7" t="s">
        <v>55</v>
      </c>
      <c r="B68" s="8"/>
      <c r="C68" s="8"/>
      <c r="D68" s="8"/>
      <c r="E68" s="76">
        <v>0</v>
      </c>
      <c r="F68" s="76">
        <v>0</v>
      </c>
      <c r="G68" s="142">
        <f t="shared" si="10"/>
        <v>0</v>
      </c>
      <c r="H68" s="76">
        <v>0</v>
      </c>
      <c r="I68" s="24">
        <f t="shared" si="11"/>
        <v>0</v>
      </c>
      <c r="J68" s="76">
        <v>0</v>
      </c>
      <c r="K68" s="25">
        <f t="shared" si="12"/>
        <v>0</v>
      </c>
    </row>
    <row r="69" spans="1:11" x14ac:dyDescent="0.25">
      <c r="A69" s="7" t="s">
        <v>56</v>
      </c>
      <c r="B69" s="8"/>
      <c r="C69" s="8"/>
      <c r="D69" s="8"/>
      <c r="E69" s="76">
        <v>0</v>
      </c>
      <c r="F69" s="76">
        <v>0</v>
      </c>
      <c r="G69" s="142">
        <f t="shared" si="10"/>
        <v>0</v>
      </c>
      <c r="H69" s="76">
        <v>0</v>
      </c>
      <c r="I69" s="24">
        <f t="shared" si="11"/>
        <v>0</v>
      </c>
      <c r="J69" s="76">
        <v>0</v>
      </c>
      <c r="K69" s="25">
        <f t="shared" si="12"/>
        <v>0</v>
      </c>
    </row>
    <row r="70" spans="1:11" x14ac:dyDescent="0.25">
      <c r="A70" s="444"/>
      <c r="B70" s="445"/>
      <c r="C70" s="445"/>
      <c r="D70" s="438"/>
      <c r="E70" s="76">
        <v>0</v>
      </c>
      <c r="F70" s="76">
        <v>0</v>
      </c>
      <c r="G70" s="142">
        <f t="shared" si="10"/>
        <v>0</v>
      </c>
      <c r="H70" s="76">
        <v>0</v>
      </c>
      <c r="I70" s="24">
        <f t="shared" si="11"/>
        <v>0</v>
      </c>
      <c r="J70" s="76">
        <v>0</v>
      </c>
      <c r="K70" s="25">
        <f t="shared" si="12"/>
        <v>0</v>
      </c>
    </row>
    <row r="71" spans="1:11" x14ac:dyDescent="0.25">
      <c r="A71" s="12" t="s">
        <v>250</v>
      </c>
      <c r="B71" s="13"/>
      <c r="C71" s="13"/>
      <c r="D71" s="13"/>
      <c r="E71" s="27"/>
      <c r="F71" s="27"/>
      <c r="G71" s="42"/>
      <c r="H71" s="27"/>
      <c r="I71" s="28"/>
      <c r="J71" s="148"/>
      <c r="K71" s="2"/>
    </row>
    <row r="72" spans="1:11" x14ac:dyDescent="0.25">
      <c r="A72" s="7" t="s">
        <v>318</v>
      </c>
      <c r="B72" s="8"/>
      <c r="C72" s="8"/>
      <c r="D72" s="8"/>
      <c r="E72" s="76">
        <v>0</v>
      </c>
      <c r="F72" s="76">
        <v>0</v>
      </c>
      <c r="G72" s="142">
        <f>E72*F72</f>
        <v>0</v>
      </c>
      <c r="H72" s="76">
        <v>0</v>
      </c>
      <c r="I72" s="24">
        <f>E72*H72</f>
        <v>0</v>
      </c>
      <c r="J72" s="76">
        <v>0</v>
      </c>
      <c r="K72" s="25">
        <f>E72*J72</f>
        <v>0</v>
      </c>
    </row>
    <row r="73" spans="1:11" x14ac:dyDescent="0.25">
      <c r="A73" s="444" t="s">
        <v>407</v>
      </c>
      <c r="B73" s="445"/>
      <c r="C73" s="445"/>
      <c r="D73" s="438"/>
      <c r="E73" s="76">
        <v>0</v>
      </c>
      <c r="F73" s="76">
        <v>0</v>
      </c>
      <c r="G73" s="142">
        <f>E73*F73</f>
        <v>0</v>
      </c>
      <c r="H73" s="76">
        <v>0</v>
      </c>
      <c r="I73" s="24">
        <f>E73*H73</f>
        <v>0</v>
      </c>
      <c r="J73" s="76">
        <v>0</v>
      </c>
      <c r="K73" s="25">
        <f>E73*J73</f>
        <v>0</v>
      </c>
    </row>
    <row r="74" spans="1:11" x14ac:dyDescent="0.25">
      <c r="A74" s="444"/>
      <c r="B74" s="445"/>
      <c r="C74" s="445"/>
      <c r="D74" s="438"/>
      <c r="E74" s="76">
        <v>0</v>
      </c>
      <c r="F74" s="76">
        <v>0</v>
      </c>
      <c r="G74" s="142">
        <f>E74*F74</f>
        <v>0</v>
      </c>
      <c r="H74" s="76">
        <v>0</v>
      </c>
      <c r="I74" s="24">
        <f>E74*H74</f>
        <v>0</v>
      </c>
      <c r="J74" s="76">
        <v>0</v>
      </c>
      <c r="K74" s="25">
        <f>E74*J74</f>
        <v>0</v>
      </c>
    </row>
    <row r="75" spans="1:11" x14ac:dyDescent="0.25">
      <c r="A75" s="12" t="s">
        <v>57</v>
      </c>
      <c r="B75" s="26"/>
      <c r="C75" s="13"/>
      <c r="D75" s="13"/>
      <c r="E75" s="27"/>
      <c r="F75" s="27"/>
      <c r="G75" s="42"/>
      <c r="H75" s="27"/>
      <c r="I75" s="28"/>
      <c r="J75" s="147"/>
      <c r="K75" s="2"/>
    </row>
    <row r="76" spans="1:11" x14ac:dyDescent="0.25">
      <c r="A76" s="7" t="s">
        <v>171</v>
      </c>
      <c r="B76" s="8"/>
      <c r="C76" s="8"/>
      <c r="D76" s="8"/>
      <c r="E76" s="76">
        <v>0</v>
      </c>
      <c r="F76" s="76">
        <v>0</v>
      </c>
      <c r="G76" s="142">
        <f t="shared" ref="G76:G81" si="13">E76*F76</f>
        <v>0</v>
      </c>
      <c r="H76" s="76">
        <v>0</v>
      </c>
      <c r="I76" s="24">
        <f t="shared" ref="I76:I81" si="14">E76*H76</f>
        <v>0</v>
      </c>
      <c r="J76" s="76">
        <v>0</v>
      </c>
      <c r="K76" s="25">
        <f t="shared" ref="K76:K81" si="15">E76*J76</f>
        <v>0</v>
      </c>
    </row>
    <row r="77" spans="1:11" x14ac:dyDescent="0.25">
      <c r="A77" s="7" t="s">
        <v>172</v>
      </c>
      <c r="B77" s="8"/>
      <c r="C77" s="8"/>
      <c r="D77" s="8"/>
      <c r="E77" s="76">
        <v>0</v>
      </c>
      <c r="F77" s="76">
        <v>0</v>
      </c>
      <c r="G77" s="142">
        <f t="shared" si="13"/>
        <v>0</v>
      </c>
      <c r="H77" s="76">
        <v>0</v>
      </c>
      <c r="I77" s="24">
        <f t="shared" si="14"/>
        <v>0</v>
      </c>
      <c r="J77" s="76">
        <v>0</v>
      </c>
      <c r="K77" s="25">
        <f t="shared" si="15"/>
        <v>0</v>
      </c>
    </row>
    <row r="78" spans="1:11" x14ac:dyDescent="0.25">
      <c r="A78" s="7" t="s">
        <v>173</v>
      </c>
      <c r="B78" s="8"/>
      <c r="C78" s="8"/>
      <c r="D78" s="8"/>
      <c r="E78" s="76">
        <v>0</v>
      </c>
      <c r="F78" s="76">
        <v>0</v>
      </c>
      <c r="G78" s="142">
        <f t="shared" si="13"/>
        <v>0</v>
      </c>
      <c r="H78" s="76">
        <v>0</v>
      </c>
      <c r="I78" s="24">
        <f t="shared" si="14"/>
        <v>0</v>
      </c>
      <c r="J78" s="76">
        <v>0</v>
      </c>
      <c r="K78" s="25">
        <f t="shared" si="15"/>
        <v>0</v>
      </c>
    </row>
    <row r="79" spans="1:11" x14ac:dyDescent="0.25">
      <c r="A79" s="7" t="s">
        <v>174</v>
      </c>
      <c r="B79" s="8"/>
      <c r="C79" s="8"/>
      <c r="D79" s="8"/>
      <c r="E79" s="76">
        <v>0</v>
      </c>
      <c r="F79" s="76">
        <v>0</v>
      </c>
      <c r="G79" s="142">
        <f t="shared" si="13"/>
        <v>0</v>
      </c>
      <c r="H79" s="76">
        <v>0</v>
      </c>
      <c r="I79" s="24">
        <f t="shared" si="14"/>
        <v>0</v>
      </c>
      <c r="J79" s="76">
        <v>0</v>
      </c>
      <c r="K79" s="25">
        <f t="shared" si="15"/>
        <v>0</v>
      </c>
    </row>
    <row r="80" spans="1:11" x14ac:dyDescent="0.25">
      <c r="A80" s="7" t="s">
        <v>58</v>
      </c>
      <c r="B80" s="8"/>
      <c r="C80" s="8"/>
      <c r="D80" s="8"/>
      <c r="E80" s="76">
        <v>0</v>
      </c>
      <c r="F80" s="76">
        <v>0</v>
      </c>
      <c r="G80" s="142">
        <f t="shared" si="13"/>
        <v>0</v>
      </c>
      <c r="H80" s="76">
        <v>0</v>
      </c>
      <c r="I80" s="24">
        <f t="shared" si="14"/>
        <v>0</v>
      </c>
      <c r="J80" s="76">
        <v>0</v>
      </c>
      <c r="K80" s="25">
        <f t="shared" si="15"/>
        <v>0</v>
      </c>
    </row>
    <row r="81" spans="1:76" x14ac:dyDescent="0.25">
      <c r="A81" s="573" t="s">
        <v>408</v>
      </c>
      <c r="B81" s="445"/>
      <c r="C81" s="445"/>
      <c r="D81" s="438"/>
      <c r="E81" s="76">
        <v>0</v>
      </c>
      <c r="F81" s="76">
        <v>0</v>
      </c>
      <c r="G81" s="142">
        <f t="shared" si="13"/>
        <v>0</v>
      </c>
      <c r="H81" s="76">
        <v>0</v>
      </c>
      <c r="I81" s="24">
        <f t="shared" si="14"/>
        <v>0</v>
      </c>
      <c r="J81" s="76">
        <v>0</v>
      </c>
      <c r="K81" s="25">
        <f t="shared" si="15"/>
        <v>0</v>
      </c>
    </row>
    <row r="82" spans="1:76" x14ac:dyDescent="0.25">
      <c r="A82" s="12" t="s">
        <v>59</v>
      </c>
      <c r="B82" s="26"/>
      <c r="C82" s="13"/>
      <c r="D82" s="13"/>
      <c r="E82" s="27"/>
      <c r="F82" s="27"/>
      <c r="G82" s="42"/>
      <c r="H82" s="27"/>
      <c r="I82" s="28"/>
      <c r="J82" s="29"/>
      <c r="K82" s="14"/>
    </row>
    <row r="83" spans="1:76" x14ac:dyDescent="0.25">
      <c r="A83" s="7" t="s">
        <v>321</v>
      </c>
      <c r="B83" s="8"/>
      <c r="C83" s="8"/>
      <c r="D83" s="8"/>
      <c r="E83" s="76">
        <v>0</v>
      </c>
      <c r="F83" s="76">
        <v>0</v>
      </c>
      <c r="G83" s="142">
        <f>E83*F83</f>
        <v>0</v>
      </c>
      <c r="H83" s="76">
        <v>0</v>
      </c>
      <c r="I83" s="24">
        <f>E83*H83</f>
        <v>0</v>
      </c>
      <c r="J83" s="76">
        <v>0</v>
      </c>
      <c r="K83" s="25">
        <f>E83*J83</f>
        <v>0</v>
      </c>
    </row>
    <row r="84" spans="1:76" x14ac:dyDescent="0.25">
      <c r="A84" s="444"/>
      <c r="B84" s="445"/>
      <c r="C84" s="445"/>
      <c r="D84" s="438"/>
      <c r="E84" s="76">
        <v>0</v>
      </c>
      <c r="F84" s="76">
        <v>0</v>
      </c>
      <c r="G84" s="142">
        <f>E84*F84</f>
        <v>0</v>
      </c>
      <c r="H84" s="76">
        <v>0</v>
      </c>
      <c r="I84" s="24">
        <f>E84*H84</f>
        <v>0</v>
      </c>
      <c r="J84" s="76">
        <v>0</v>
      </c>
      <c r="K84" s="25">
        <f>E84*J84</f>
        <v>0</v>
      </c>
    </row>
    <row r="85" spans="1:76" s="8" customFormat="1" x14ac:dyDescent="0.25">
      <c r="A85" s="12" t="s">
        <v>61</v>
      </c>
      <c r="B85" s="26"/>
      <c r="C85" s="26"/>
      <c r="D85" s="13"/>
      <c r="E85" s="27"/>
      <c r="F85" s="27"/>
      <c r="G85" s="42"/>
      <c r="H85" s="27"/>
      <c r="I85" s="28"/>
      <c r="J85" s="29"/>
      <c r="K85" s="14"/>
      <c r="L85" s="5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</row>
    <row r="86" spans="1:76" s="8" customFormat="1" x14ac:dyDescent="0.25">
      <c r="A86" s="7" t="s">
        <v>320</v>
      </c>
      <c r="E86" s="76">
        <v>0</v>
      </c>
      <c r="F86" s="76">
        <v>0</v>
      </c>
      <c r="G86" s="142">
        <f>E86*F86</f>
        <v>0</v>
      </c>
      <c r="H86" s="76">
        <v>0</v>
      </c>
      <c r="I86" s="24">
        <f>E86*H86</f>
        <v>0</v>
      </c>
      <c r="J86" s="76">
        <v>0</v>
      </c>
      <c r="K86" s="25">
        <f>E86*J86</f>
        <v>0</v>
      </c>
      <c r="L86" s="5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</row>
    <row r="87" spans="1:76" s="8" customFormat="1" x14ac:dyDescent="0.25">
      <c r="A87" s="444"/>
      <c r="B87" s="445"/>
      <c r="C87" s="445"/>
      <c r="D87" s="438"/>
      <c r="E87" s="76">
        <v>0</v>
      </c>
      <c r="F87" s="76">
        <v>0</v>
      </c>
      <c r="G87" s="142">
        <f>E87*F87</f>
        <v>0</v>
      </c>
      <c r="H87" s="76">
        <v>0</v>
      </c>
      <c r="I87" s="24">
        <f>E87*H87</f>
        <v>0</v>
      </c>
      <c r="J87" s="76">
        <v>0</v>
      </c>
      <c r="K87" s="25">
        <f>E87*J87</f>
        <v>0</v>
      </c>
      <c r="L87" s="5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</row>
    <row r="88" spans="1:76" s="8" customFormat="1" x14ac:dyDescent="0.25">
      <c r="A88" s="444"/>
      <c r="B88" s="445"/>
      <c r="C88" s="445"/>
      <c r="D88" s="438"/>
      <c r="E88" s="76">
        <v>0</v>
      </c>
      <c r="F88" s="76">
        <v>0</v>
      </c>
      <c r="G88" s="142">
        <f>E88*F88</f>
        <v>0</v>
      </c>
      <c r="H88" s="76">
        <v>0</v>
      </c>
      <c r="I88" s="24">
        <f>E88*H88</f>
        <v>0</v>
      </c>
      <c r="J88" s="76">
        <v>0</v>
      </c>
      <c r="K88" s="25">
        <f>E88*J88</f>
        <v>0</v>
      </c>
      <c r="L88" s="5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</row>
    <row r="89" spans="1:76" s="8" customFormat="1" x14ac:dyDescent="0.25">
      <c r="A89" s="12" t="s">
        <v>63</v>
      </c>
      <c r="B89" s="13"/>
      <c r="C89" s="13"/>
      <c r="D89" s="13"/>
      <c r="E89" s="27"/>
      <c r="F89" s="27"/>
      <c r="G89" s="42"/>
      <c r="H89" s="27"/>
      <c r="I89" s="28"/>
      <c r="J89" s="29"/>
      <c r="K89" s="14"/>
      <c r="L89" s="5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</row>
    <row r="90" spans="1:76" s="8" customFormat="1" x14ac:dyDescent="0.25">
      <c r="A90" s="7" t="s">
        <v>64</v>
      </c>
      <c r="E90" s="76">
        <v>0</v>
      </c>
      <c r="F90" s="76">
        <v>0</v>
      </c>
      <c r="G90" s="142">
        <f>E90*F90</f>
        <v>0</v>
      </c>
      <c r="H90" s="76">
        <v>0</v>
      </c>
      <c r="I90" s="24">
        <f>E90*H90</f>
        <v>0</v>
      </c>
      <c r="J90" s="76">
        <v>0</v>
      </c>
      <c r="K90" s="25">
        <f>E90*J90</f>
        <v>0</v>
      </c>
      <c r="L90" s="5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</row>
    <row r="91" spans="1:76" s="8" customFormat="1" x14ac:dyDescent="0.25">
      <c r="A91" s="7" t="s">
        <v>58</v>
      </c>
      <c r="E91" s="76">
        <v>0</v>
      </c>
      <c r="F91" s="76">
        <v>0</v>
      </c>
      <c r="G91" s="142">
        <f>E91*F91</f>
        <v>0</v>
      </c>
      <c r="H91" s="76">
        <v>0</v>
      </c>
      <c r="I91" s="24">
        <f>E91*H91</f>
        <v>0</v>
      </c>
      <c r="J91" s="76">
        <v>0</v>
      </c>
      <c r="K91" s="25">
        <f>E91*J91</f>
        <v>0</v>
      </c>
      <c r="L91" s="5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</row>
    <row r="92" spans="1:76" s="8" customFormat="1" x14ac:dyDescent="0.25">
      <c r="A92" s="444"/>
      <c r="B92" s="445"/>
      <c r="C92" s="445"/>
      <c r="D92" s="438"/>
      <c r="E92" s="76">
        <v>0</v>
      </c>
      <c r="F92" s="76">
        <v>0</v>
      </c>
      <c r="G92" s="142">
        <f>E92*F92</f>
        <v>0</v>
      </c>
      <c r="H92" s="76">
        <v>0</v>
      </c>
      <c r="I92" s="24">
        <f>E92*H92</f>
        <v>0</v>
      </c>
      <c r="J92" s="76">
        <v>0</v>
      </c>
      <c r="K92" s="25">
        <f>E92*J92</f>
        <v>0</v>
      </c>
      <c r="L92" s="5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</row>
    <row r="93" spans="1:76" s="8" customFormat="1" x14ac:dyDescent="0.25">
      <c r="A93" s="12" t="s">
        <v>65</v>
      </c>
      <c r="B93" s="26"/>
      <c r="C93" s="13"/>
      <c r="D93" s="13"/>
      <c r="E93" s="29"/>
      <c r="F93" s="27"/>
      <c r="G93" s="42"/>
      <c r="H93" s="27"/>
      <c r="I93" s="28"/>
      <c r="J93" s="29"/>
      <c r="K93" s="14"/>
      <c r="L93" s="5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</row>
    <row r="94" spans="1:76" s="8" customFormat="1" x14ac:dyDescent="0.25">
      <c r="A94" s="15" t="s">
        <v>251</v>
      </c>
      <c r="B94" s="1"/>
      <c r="C94" s="1"/>
      <c r="D94" s="1"/>
      <c r="E94" s="76">
        <v>0</v>
      </c>
      <c r="F94" s="76">
        <v>0</v>
      </c>
      <c r="G94" s="142">
        <f>E94*F94</f>
        <v>0</v>
      </c>
      <c r="H94" s="76">
        <v>0</v>
      </c>
      <c r="I94" s="24">
        <f>E94*H94</f>
        <v>0</v>
      </c>
      <c r="J94" s="76">
        <v>0</v>
      </c>
      <c r="K94" s="25">
        <f>E94*J94</f>
        <v>0</v>
      </c>
      <c r="L94" s="5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</row>
    <row r="95" spans="1:76" s="8" customFormat="1" x14ac:dyDescent="0.25">
      <c r="A95" s="15" t="s">
        <v>254</v>
      </c>
      <c r="B95" s="1"/>
      <c r="C95" s="1"/>
      <c r="D95" s="1"/>
      <c r="E95" s="76">
        <v>0</v>
      </c>
      <c r="F95" s="76">
        <v>0</v>
      </c>
      <c r="G95" s="142">
        <f>E95*F95</f>
        <v>0</v>
      </c>
      <c r="H95" s="76">
        <v>0</v>
      </c>
      <c r="I95" s="24">
        <f>E95*H95</f>
        <v>0</v>
      </c>
      <c r="J95" s="76">
        <v>0</v>
      </c>
      <c r="K95" s="25">
        <f>E95*J95</f>
        <v>0</v>
      </c>
      <c r="L95" s="5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</row>
    <row r="96" spans="1:76" s="8" customFormat="1" x14ac:dyDescent="0.25">
      <c r="A96" s="12" t="s">
        <v>66</v>
      </c>
      <c r="B96" s="26"/>
      <c r="C96" s="26"/>
      <c r="D96" s="13"/>
      <c r="E96" s="27"/>
      <c r="F96" s="27"/>
      <c r="G96" s="42"/>
      <c r="H96" s="27"/>
      <c r="I96" s="28"/>
      <c r="J96" s="29"/>
      <c r="K96" s="14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</row>
    <row r="97" spans="1:11" s="8" customFormat="1" x14ac:dyDescent="0.25">
      <c r="A97" s="7" t="s">
        <v>14</v>
      </c>
      <c r="E97" s="76">
        <v>0</v>
      </c>
      <c r="F97" s="76">
        <v>0</v>
      </c>
      <c r="G97" s="142">
        <f>E97*F97</f>
        <v>0</v>
      </c>
      <c r="H97" s="76">
        <v>0</v>
      </c>
      <c r="I97" s="24">
        <f>E97*H97</f>
        <v>0</v>
      </c>
      <c r="J97" s="76">
        <v>0</v>
      </c>
      <c r="K97" s="25">
        <f>E97*J97</f>
        <v>0</v>
      </c>
    </row>
    <row r="98" spans="1:11" s="8" customFormat="1" x14ac:dyDescent="0.25">
      <c r="A98" s="7" t="s">
        <v>42</v>
      </c>
      <c r="E98" s="76">
        <v>0</v>
      </c>
      <c r="F98" s="76">
        <v>0</v>
      </c>
      <c r="G98" s="142">
        <f>E98*F98</f>
        <v>0</v>
      </c>
      <c r="H98" s="76">
        <v>0</v>
      </c>
      <c r="I98" s="24">
        <f>E98*H98</f>
        <v>0</v>
      </c>
      <c r="J98" s="76">
        <v>0</v>
      </c>
      <c r="K98" s="25">
        <f>E98*J98</f>
        <v>0</v>
      </c>
    </row>
    <row r="99" spans="1:11" s="8" customFormat="1" x14ac:dyDescent="0.25">
      <c r="A99" s="7" t="s">
        <v>87</v>
      </c>
      <c r="E99" s="76">
        <v>0</v>
      </c>
      <c r="F99" s="6">
        <v>0</v>
      </c>
      <c r="G99" s="143">
        <f>E99*F99</f>
        <v>0</v>
      </c>
      <c r="H99" s="6">
        <v>0</v>
      </c>
      <c r="I99" s="52">
        <f>H99*E99</f>
        <v>0</v>
      </c>
      <c r="J99" s="76">
        <v>0</v>
      </c>
      <c r="K99" s="25">
        <f>E99*J99</f>
        <v>0</v>
      </c>
    </row>
    <row r="100" spans="1:11" s="8" customFormat="1" x14ac:dyDescent="0.25">
      <c r="A100" s="444" t="s">
        <v>407</v>
      </c>
      <c r="B100" s="445"/>
      <c r="C100" s="445"/>
      <c r="D100" s="438"/>
      <c r="E100" s="76">
        <v>0</v>
      </c>
      <c r="F100" s="76">
        <v>0</v>
      </c>
      <c r="G100" s="3">
        <f>E100*F100</f>
        <v>0</v>
      </c>
      <c r="H100" s="60">
        <v>0</v>
      </c>
      <c r="I100" s="24">
        <f>H100*E100</f>
        <v>0</v>
      </c>
      <c r="J100" s="76">
        <v>0</v>
      </c>
      <c r="K100" s="25">
        <f>E100*J100</f>
        <v>0</v>
      </c>
    </row>
    <row r="101" spans="1:11" s="8" customFormat="1" x14ac:dyDescent="0.25">
      <c r="A101" s="565"/>
      <c r="B101" s="566"/>
      <c r="C101" s="566"/>
      <c r="D101" s="566"/>
      <c r="E101" s="144"/>
      <c r="F101" s="144"/>
      <c r="G101" s="144"/>
      <c r="H101" s="144"/>
      <c r="I101" s="144"/>
      <c r="J101" s="337"/>
      <c r="K101" s="338"/>
    </row>
    <row r="102" spans="1:11" s="8" customFormat="1" x14ac:dyDescent="0.25">
      <c r="A102" s="84" t="s">
        <v>70</v>
      </c>
      <c r="B102" s="85"/>
      <c r="C102" s="85"/>
      <c r="D102" s="85"/>
      <c r="E102" s="3">
        <f>SUM(E11:E100)</f>
        <v>0</v>
      </c>
      <c r="F102" s="90" t="s">
        <v>3</v>
      </c>
      <c r="G102" s="3">
        <f>SUM(G11:G100)</f>
        <v>0</v>
      </c>
      <c r="H102" s="90" t="s">
        <v>3</v>
      </c>
      <c r="I102" s="3">
        <f>SUM(I11:I100)</f>
        <v>0</v>
      </c>
      <c r="J102" s="90" t="s">
        <v>3</v>
      </c>
      <c r="K102" s="3">
        <f>SUM(K11:K100)</f>
        <v>0</v>
      </c>
    </row>
    <row r="103" spans="1:11" s="8" customFormat="1" x14ac:dyDescent="0.25">
      <c r="A103" s="7"/>
      <c r="E103" s="82"/>
      <c r="F103" s="82"/>
      <c r="G103" s="144"/>
      <c r="H103" s="82"/>
      <c r="I103" s="83"/>
      <c r="J103" s="83"/>
      <c r="K103" s="87"/>
    </row>
    <row r="104" spans="1:11" s="8" customFormat="1" x14ac:dyDescent="0.25">
      <c r="A104" s="12" t="s">
        <v>348</v>
      </c>
      <c r="B104" s="26"/>
      <c r="C104" s="26"/>
      <c r="D104" s="13"/>
      <c r="E104" s="27"/>
      <c r="F104" s="27"/>
      <c r="G104" s="42"/>
      <c r="H104" s="27"/>
      <c r="I104" s="36"/>
      <c r="J104" s="44"/>
      <c r="K104" s="2"/>
    </row>
    <row r="105" spans="1:11" s="85" customFormat="1" x14ac:dyDescent="0.25">
      <c r="A105" s="355" t="s">
        <v>349</v>
      </c>
      <c r="B105" s="354"/>
      <c r="C105" s="354"/>
      <c r="E105" s="356" t="s">
        <v>3</v>
      </c>
      <c r="F105" s="357" t="s">
        <v>3</v>
      </c>
      <c r="G105" s="60">
        <v>0</v>
      </c>
      <c r="H105" s="92" t="s">
        <v>3</v>
      </c>
      <c r="I105" s="367">
        <v>0</v>
      </c>
      <c r="J105" s="92" t="s">
        <v>3</v>
      </c>
      <c r="K105" s="6">
        <v>0</v>
      </c>
    </row>
    <row r="106" spans="1:11" s="8" customFormat="1" x14ac:dyDescent="0.25">
      <c r="A106" s="7" t="s">
        <v>68</v>
      </c>
      <c r="E106" s="356" t="s">
        <v>3</v>
      </c>
      <c r="F106" s="357" t="s">
        <v>3</v>
      </c>
      <c r="G106" s="76">
        <v>0</v>
      </c>
      <c r="H106" s="92" t="s">
        <v>3</v>
      </c>
      <c r="I106" s="76">
        <v>0</v>
      </c>
      <c r="J106" s="92" t="s">
        <v>3</v>
      </c>
      <c r="K106" s="6">
        <v>0</v>
      </c>
    </row>
    <row r="107" spans="1:11" s="8" customFormat="1" x14ac:dyDescent="0.25">
      <c r="A107" s="7" t="s">
        <v>252</v>
      </c>
      <c r="E107" s="356" t="s">
        <v>3</v>
      </c>
      <c r="F107" s="357" t="s">
        <v>3</v>
      </c>
      <c r="G107" s="76">
        <v>0</v>
      </c>
      <c r="H107" s="92" t="s">
        <v>3</v>
      </c>
      <c r="I107" s="76">
        <v>0</v>
      </c>
      <c r="J107" s="92" t="s">
        <v>3</v>
      </c>
      <c r="K107" s="6">
        <v>0</v>
      </c>
    </row>
    <row r="108" spans="1:11" s="32" customFormat="1" x14ac:dyDescent="0.25">
      <c r="A108" s="7" t="s">
        <v>253</v>
      </c>
      <c r="B108" s="8"/>
      <c r="C108" s="8"/>
      <c r="D108" s="8"/>
      <c r="E108" s="356" t="s">
        <v>3</v>
      </c>
      <c r="F108" s="357" t="s">
        <v>3</v>
      </c>
      <c r="G108" s="76">
        <v>0</v>
      </c>
      <c r="H108" s="92" t="s">
        <v>3</v>
      </c>
      <c r="I108" s="76">
        <v>0</v>
      </c>
      <c r="J108" s="92" t="s">
        <v>3</v>
      </c>
      <c r="K108" s="6">
        <v>0</v>
      </c>
    </row>
    <row r="109" spans="1:11" s="86" customFormat="1" x14ac:dyDescent="0.25">
      <c r="A109" s="30"/>
      <c r="B109" s="13"/>
      <c r="C109" s="13"/>
      <c r="D109" s="13"/>
      <c r="E109" s="29"/>
      <c r="F109" s="27"/>
      <c r="G109" s="27"/>
      <c r="H109" s="27"/>
      <c r="I109" s="28"/>
      <c r="J109" s="44"/>
      <c r="K109" s="2"/>
    </row>
    <row r="110" spans="1:11" s="32" customFormat="1" x14ac:dyDescent="0.25">
      <c r="A110" s="23" t="s">
        <v>69</v>
      </c>
      <c r="B110" s="11"/>
      <c r="C110" s="8"/>
      <c r="D110" s="8"/>
      <c r="E110" s="45" t="s">
        <v>3</v>
      </c>
      <c r="F110" s="49" t="s">
        <v>3</v>
      </c>
      <c r="G110" s="76">
        <v>0</v>
      </c>
      <c r="H110" s="45" t="s">
        <v>3</v>
      </c>
      <c r="I110" s="76">
        <v>0</v>
      </c>
      <c r="J110" s="48" t="s">
        <v>3</v>
      </c>
      <c r="K110" s="6">
        <v>0</v>
      </c>
    </row>
    <row r="111" spans="1:11" s="32" customFormat="1" x14ac:dyDescent="0.25">
      <c r="A111" s="84" t="s">
        <v>319</v>
      </c>
      <c r="B111" s="85"/>
      <c r="C111" s="85"/>
      <c r="D111" s="85"/>
      <c r="E111" s="45" t="s">
        <v>3</v>
      </c>
      <c r="F111" s="49" t="s">
        <v>3</v>
      </c>
      <c r="G111" s="76">
        <v>0</v>
      </c>
      <c r="H111" s="45" t="s">
        <v>3</v>
      </c>
      <c r="I111" s="76">
        <v>0</v>
      </c>
      <c r="J111" s="48" t="s">
        <v>3</v>
      </c>
      <c r="K111" s="6">
        <v>0</v>
      </c>
    </row>
    <row r="112" spans="1:11" s="32" customFormat="1" x14ac:dyDescent="0.25">
      <c r="A112" s="30"/>
      <c r="B112" s="13"/>
      <c r="C112" s="13"/>
      <c r="D112" s="13"/>
      <c r="E112" s="341"/>
      <c r="F112" s="342"/>
      <c r="G112" s="27"/>
      <c r="H112" s="342"/>
      <c r="I112" s="27"/>
      <c r="J112" s="44"/>
      <c r="K112" s="146"/>
    </row>
    <row r="113" spans="1:11" s="32" customFormat="1" x14ac:dyDescent="0.25">
      <c r="A113" s="23" t="s">
        <v>91</v>
      </c>
      <c r="B113" s="11"/>
      <c r="C113" s="8"/>
      <c r="D113" s="8"/>
      <c r="E113" s="51" t="s">
        <v>3</v>
      </c>
      <c r="F113" s="50" t="s">
        <v>3</v>
      </c>
      <c r="G113" s="76">
        <v>0</v>
      </c>
      <c r="H113" s="51" t="s">
        <v>3</v>
      </c>
      <c r="I113" s="76">
        <v>0</v>
      </c>
      <c r="J113" s="46" t="s">
        <v>3</v>
      </c>
      <c r="K113" s="6">
        <v>0</v>
      </c>
    </row>
    <row r="114" spans="1:11" x14ac:dyDescent="0.25">
      <c r="A114" s="23" t="s">
        <v>92</v>
      </c>
      <c r="B114" s="11"/>
      <c r="C114" s="8"/>
      <c r="D114" s="8"/>
      <c r="E114" s="54"/>
      <c r="F114" s="53"/>
      <c r="G114" s="76">
        <v>0</v>
      </c>
      <c r="H114" s="54"/>
      <c r="I114" s="76">
        <v>0</v>
      </c>
      <c r="J114" s="47" t="s">
        <v>3</v>
      </c>
      <c r="K114" s="6">
        <v>0</v>
      </c>
    </row>
    <row r="115" spans="1:11" x14ac:dyDescent="0.25">
      <c r="A115" s="12"/>
      <c r="B115" s="26"/>
      <c r="C115" s="13"/>
      <c r="D115" s="13"/>
      <c r="E115" s="362"/>
      <c r="F115" s="362"/>
      <c r="G115" s="27"/>
      <c r="H115" s="362"/>
      <c r="I115" s="27"/>
      <c r="J115" s="362"/>
      <c r="K115" s="363"/>
    </row>
    <row r="116" spans="1:11" x14ac:dyDescent="0.25">
      <c r="A116" s="567" t="s">
        <v>409</v>
      </c>
      <c r="B116" s="571"/>
      <c r="C116" s="571"/>
      <c r="D116" s="572"/>
      <c r="E116" s="54"/>
      <c r="F116" s="53"/>
      <c r="G116" s="76">
        <v>0</v>
      </c>
      <c r="H116" s="54"/>
      <c r="I116" s="76">
        <v>0</v>
      </c>
      <c r="J116" s="47"/>
      <c r="K116" s="6">
        <v>0</v>
      </c>
    </row>
    <row r="117" spans="1:11" x14ac:dyDescent="0.25">
      <c r="A117" s="567" t="s">
        <v>412</v>
      </c>
      <c r="B117" s="571"/>
      <c r="C117" s="571"/>
      <c r="D117" s="572"/>
      <c r="E117" s="54"/>
      <c r="F117" s="53"/>
      <c r="G117" s="76">
        <v>0</v>
      </c>
      <c r="H117" s="54"/>
      <c r="I117" s="76">
        <v>0</v>
      </c>
      <c r="J117" s="47"/>
      <c r="K117" s="6">
        <v>0</v>
      </c>
    </row>
    <row r="118" spans="1:11" x14ac:dyDescent="0.25">
      <c r="A118" s="567" t="s">
        <v>410</v>
      </c>
      <c r="B118" s="568"/>
      <c r="C118" s="568"/>
      <c r="D118" s="569"/>
      <c r="E118" s="54"/>
      <c r="F118" s="53"/>
      <c r="G118" s="76">
        <v>0</v>
      </c>
      <c r="H118" s="54"/>
      <c r="I118" s="76">
        <v>0</v>
      </c>
      <c r="J118" s="47" t="s">
        <v>3</v>
      </c>
      <c r="K118" s="6">
        <v>0</v>
      </c>
    </row>
    <row r="119" spans="1:11" x14ac:dyDescent="0.25">
      <c r="A119" s="23" t="s">
        <v>70</v>
      </c>
      <c r="B119" s="11"/>
      <c r="C119" s="8"/>
      <c r="D119" s="8"/>
      <c r="E119" s="54" t="s">
        <v>3</v>
      </c>
      <c r="F119" s="89" t="s">
        <v>3</v>
      </c>
      <c r="G119" s="142">
        <f>SUM(G105:G118)</f>
        <v>0</v>
      </c>
      <c r="H119" s="47" t="s">
        <v>3</v>
      </c>
      <c r="I119" s="24">
        <f>SUM(I105:I118)</f>
        <v>0</v>
      </c>
      <c r="J119" s="47" t="s">
        <v>3</v>
      </c>
      <c r="K119" s="25">
        <f>SUM(K105:K118)</f>
        <v>0</v>
      </c>
    </row>
    <row r="120" spans="1:11" x14ac:dyDescent="0.25">
      <c r="A120" s="30"/>
      <c r="B120" s="13"/>
      <c r="C120" s="13"/>
      <c r="D120" s="13"/>
      <c r="E120" s="13"/>
      <c r="F120" s="13"/>
      <c r="G120" s="145"/>
      <c r="H120" s="13"/>
      <c r="I120" s="13"/>
      <c r="J120" s="13"/>
      <c r="K120" s="81"/>
    </row>
    <row r="121" spans="1:11" ht="13.8" x14ac:dyDescent="0.25">
      <c r="A121" s="570" t="s">
        <v>314</v>
      </c>
      <c r="B121" s="405"/>
      <c r="C121" s="405"/>
      <c r="D121" s="428"/>
      <c r="E121" s="45" t="s">
        <v>3</v>
      </c>
      <c r="F121" s="91" t="s">
        <v>3</v>
      </c>
      <c r="G121" s="37">
        <f>G102+G119</f>
        <v>0</v>
      </c>
      <c r="H121" s="45" t="s">
        <v>3</v>
      </c>
      <c r="I121" s="88">
        <f>I102+I119</f>
        <v>0</v>
      </c>
      <c r="J121" s="92" t="s">
        <v>3</v>
      </c>
      <c r="K121" s="31">
        <f>K102+K119</f>
        <v>0</v>
      </c>
    </row>
    <row r="122" spans="1:11" x14ac:dyDescent="0.25">
      <c r="A122" s="58"/>
      <c r="B122" s="58"/>
      <c r="C122" s="58"/>
      <c r="D122" s="58"/>
      <c r="E122" s="58"/>
      <c r="F122" s="58"/>
      <c r="G122" s="58"/>
      <c r="H122" s="58"/>
      <c r="I122" s="58"/>
    </row>
    <row r="123" spans="1:11" x14ac:dyDescent="0.25">
      <c r="A123" s="32"/>
      <c r="B123" s="32"/>
      <c r="C123" s="32"/>
      <c r="D123" s="32"/>
      <c r="E123" s="32"/>
      <c r="F123" s="32"/>
      <c r="G123" s="32"/>
      <c r="H123" s="32"/>
    </row>
  </sheetData>
  <sheetProtection password="C691" sheet="1" objects="1" scenarios="1"/>
  <customSheetViews>
    <customSheetView guid="{E83744A4-69ED-4080-AD44-5F2CB0BDC3A5}" showFormulas="1" printArea="1" showRuler="0" topLeftCell="D1">
      <pane ySplit="10" topLeftCell="A107" activePane="bottomLeft" state="frozen"/>
      <selection pane="bottomLeft" activeCell="I99" sqref="I99"/>
      <rowBreaks count="1" manualBreakCount="1">
        <brk id="45" max="10" man="1"/>
      </rowBreaks>
      <pageMargins left="1" right="0.75" top="1" bottom="1" header="0.5" footer="0.5"/>
      <pageSetup orientation="portrait" verticalDpi="300" r:id="rId1"/>
      <headerFooter alignWithMargins="0">
        <oddHeader>&amp;L&amp;D&amp;C&amp;"Arial,Bold"&amp;11City of Huntsville Engineering Division&amp;R&amp;T</oddHeader>
      </headerFooter>
    </customSheetView>
  </customSheetViews>
  <mergeCells count="39">
    <mergeCell ref="D5:E5"/>
    <mergeCell ref="A1:C1"/>
    <mergeCell ref="D3:K3"/>
    <mergeCell ref="D1:E1"/>
    <mergeCell ref="D2:K2"/>
    <mergeCell ref="D4:K4"/>
    <mergeCell ref="A2:C2"/>
    <mergeCell ref="A20:D20"/>
    <mergeCell ref="A21:D21"/>
    <mergeCell ref="A45:D45"/>
    <mergeCell ref="A51:D51"/>
    <mergeCell ref="A3:C3"/>
    <mergeCell ref="D7:K7"/>
    <mergeCell ref="F9:G9"/>
    <mergeCell ref="H9:I9"/>
    <mergeCell ref="A8:D9"/>
    <mergeCell ref="A4:C4"/>
    <mergeCell ref="F8:K8"/>
    <mergeCell ref="J9:K9"/>
    <mergeCell ref="A7:C7"/>
    <mergeCell ref="A6:C6"/>
    <mergeCell ref="A5:C5"/>
    <mergeCell ref="D6:K6"/>
    <mergeCell ref="A74:D74"/>
    <mergeCell ref="A81:D81"/>
    <mergeCell ref="A84:D84"/>
    <mergeCell ref="A87:D87"/>
    <mergeCell ref="A56:D56"/>
    <mergeCell ref="A63:D63"/>
    <mergeCell ref="A70:D70"/>
    <mergeCell ref="A73:D73"/>
    <mergeCell ref="A101:D101"/>
    <mergeCell ref="A118:D118"/>
    <mergeCell ref="A121:D121"/>
    <mergeCell ref="A88:D88"/>
    <mergeCell ref="A92:D92"/>
    <mergeCell ref="A100:D100"/>
    <mergeCell ref="A116:D116"/>
    <mergeCell ref="A117:D117"/>
  </mergeCells>
  <phoneticPr fontId="18" type="noConversion"/>
  <pageMargins left="1" right="0.75" top="1" bottom="1" header="0.5" footer="0.5"/>
  <pageSetup scale="97" fitToHeight="0" orientation="portrait" r:id="rId2"/>
  <headerFooter alignWithMargins="0">
    <oddHeader>&amp;L&amp;D&amp;C&amp;"Arial,Bold"&amp;11City of Huntsville Engineering Division&amp;R&amp;T</oddHeader>
  </headerFooter>
  <rowBreaks count="1" manualBreakCount="1">
    <brk id="45" max="10" man="1"/>
  </rowBreak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F26"/>
  <sheetViews>
    <sheetView view="pageBreakPreview" zoomScale="98" zoomScaleNormal="100" zoomScaleSheetLayoutView="98" workbookViewId="0">
      <selection activeCell="T46" sqref="T46"/>
    </sheetView>
  </sheetViews>
  <sheetFormatPr defaultRowHeight="13.2" x14ac:dyDescent="0.25"/>
  <cols>
    <col min="1" max="1" width="25.6640625" customWidth="1"/>
    <col min="2" max="2" width="23" customWidth="1"/>
    <col min="3" max="4" width="11.5546875" customWidth="1"/>
    <col min="5" max="5" width="21.109375" customWidth="1"/>
  </cols>
  <sheetData>
    <row r="1" spans="1:6" ht="13.8" x14ac:dyDescent="0.25">
      <c r="A1" s="180" t="s">
        <v>0</v>
      </c>
      <c r="B1" s="119" t="str">
        <f>'GRAND TOTAL FEE'!B1:D1</f>
        <v xml:space="preserve"> </v>
      </c>
      <c r="C1" s="149"/>
      <c r="D1" s="121"/>
      <c r="E1" s="130"/>
    </row>
    <row r="2" spans="1:6" ht="13.8" x14ac:dyDescent="0.25">
      <c r="A2" s="180" t="s">
        <v>301</v>
      </c>
      <c r="B2" s="468">
        <f>'Roadway Plans (Man-days)'!D2</f>
        <v>0</v>
      </c>
      <c r="C2" s="466"/>
      <c r="D2" s="466"/>
      <c r="E2" s="482"/>
    </row>
    <row r="3" spans="1:6" ht="13.8" x14ac:dyDescent="0.25">
      <c r="A3" s="180" t="s">
        <v>1</v>
      </c>
      <c r="B3" s="527">
        <f>'GRAND TOTAL FEE'!B3</f>
        <v>0</v>
      </c>
      <c r="C3" s="466"/>
      <c r="D3" s="466"/>
      <c r="E3" s="482"/>
    </row>
    <row r="4" spans="1:6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6" ht="13.8" x14ac:dyDescent="0.25">
      <c r="A5" s="180" t="s">
        <v>138</v>
      </c>
      <c r="B5" s="125">
        <f>'GRAND TOTAL FEE'!B5</f>
        <v>0</v>
      </c>
      <c r="C5" s="120"/>
      <c r="D5" s="121"/>
      <c r="E5" s="130"/>
    </row>
    <row r="6" spans="1:6" ht="13.8" x14ac:dyDescent="0.25">
      <c r="A6" s="180" t="s">
        <v>285</v>
      </c>
      <c r="B6" s="472">
        <f>'GRAND TOTAL FEE'!B6</f>
        <v>0</v>
      </c>
      <c r="C6" s="466"/>
      <c r="D6" s="466"/>
      <c r="E6" s="482"/>
    </row>
    <row r="7" spans="1:6" ht="14.4" thickBot="1" x14ac:dyDescent="0.3">
      <c r="A7" s="182" t="s">
        <v>263</v>
      </c>
      <c r="B7" s="479">
        <f>'GRAND TOTAL FEE'!B7</f>
        <v>0</v>
      </c>
      <c r="C7" s="471"/>
      <c r="D7" s="471"/>
      <c r="E7" s="480"/>
    </row>
    <row r="8" spans="1:6" ht="16.8" thickTop="1" thickBot="1" x14ac:dyDescent="0.35">
      <c r="A8" s="486" t="s">
        <v>181</v>
      </c>
      <c r="B8" s="538"/>
      <c r="C8" s="538"/>
      <c r="D8" s="538"/>
      <c r="E8" s="539"/>
      <c r="F8" s="380" t="s">
        <v>393</v>
      </c>
    </row>
    <row r="9" spans="1:6" ht="13.8" thickTop="1" x14ac:dyDescent="0.25">
      <c r="A9" s="164"/>
      <c r="B9" s="165"/>
      <c r="C9" s="162"/>
      <c r="D9" s="162"/>
      <c r="E9" s="20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6.4" x14ac:dyDescent="0.25">
      <c r="A11" s="409"/>
      <c r="B11" s="592"/>
      <c r="C11" s="205" t="s">
        <v>283</v>
      </c>
      <c r="D11" s="206" t="s">
        <v>284</v>
      </c>
      <c r="E11" s="207"/>
    </row>
    <row r="12" spans="1:6" x14ac:dyDescent="0.25">
      <c r="A12" s="499" t="str">
        <f>'GRAND TOTAL FEE'!A28</f>
        <v>Project Engineer</v>
      </c>
      <c r="B12" s="500"/>
      <c r="C12" s="3">
        <f>'Roadway Plans (Man-days)'!G121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499" t="str">
        <f>'GRAND TOTAL FEE'!A30</f>
        <v>Design Engineer</v>
      </c>
      <c r="B13" s="500"/>
      <c r="C13" s="3">
        <f>'Roadway Plans (Man-days)'!I121</f>
        <v>0</v>
      </c>
      <c r="D13" s="4">
        <f>'GRAND TOTAL FEE'!B30*8</f>
        <v>0</v>
      </c>
      <c r="E13" s="4">
        <f>C13*D13</f>
        <v>0</v>
      </c>
    </row>
    <row r="14" spans="1:6" x14ac:dyDescent="0.25">
      <c r="A14" s="593" t="str">
        <f>'GRAND TOTAL FEE'!A31</f>
        <v>Engineer Tech. / CADD</v>
      </c>
      <c r="B14" s="594"/>
      <c r="C14" s="3">
        <f>'Roadway Plans (Man-days)'!K121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499" t="s">
        <v>4</v>
      </c>
      <c r="B15" s="50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137" t="s">
        <v>5</v>
      </c>
      <c r="E16" s="10">
        <f>SUM(E12:E15)</f>
        <v>0</v>
      </c>
    </row>
    <row r="17" spans="1:5" x14ac:dyDescent="0.25">
      <c r="A17" s="209"/>
      <c r="B17" s="118"/>
      <c r="C17" s="121"/>
      <c r="D17" s="189"/>
      <c r="E17" s="219"/>
    </row>
    <row r="18" spans="1:5" x14ac:dyDescent="0.25">
      <c r="A18" s="213" t="s">
        <v>170</v>
      </c>
      <c r="B18" s="214"/>
      <c r="C18" s="145"/>
      <c r="D18" s="145"/>
      <c r="E18" s="215"/>
    </row>
    <row r="19" spans="1:5" x14ac:dyDescent="0.25">
      <c r="A19" s="573"/>
      <c r="B19" s="445"/>
      <c r="C19" s="445"/>
      <c r="D19" s="210"/>
      <c r="E19" s="16"/>
    </row>
    <row r="20" spans="1:5" x14ac:dyDescent="0.25">
      <c r="A20" s="573"/>
      <c r="B20" s="445"/>
      <c r="C20" s="445"/>
      <c r="D20" s="210"/>
      <c r="E20" s="9"/>
    </row>
    <row r="21" spans="1:5" x14ac:dyDescent="0.25">
      <c r="A21" s="444"/>
      <c r="B21" s="445"/>
      <c r="C21" s="445"/>
      <c r="D21" s="210"/>
      <c r="E21" s="9"/>
    </row>
    <row r="22" spans="1:5" x14ac:dyDescent="0.25">
      <c r="A22" s="192" t="s">
        <v>139</v>
      </c>
      <c r="B22" s="121"/>
      <c r="C22" s="121"/>
      <c r="D22" s="210"/>
      <c r="E22" s="4">
        <f>SUM(E19:E21)*0.05</f>
        <v>0</v>
      </c>
    </row>
    <row r="23" spans="1:5" x14ac:dyDescent="0.25">
      <c r="A23" s="209" t="s">
        <v>3</v>
      </c>
      <c r="B23" s="118"/>
      <c r="C23" s="121"/>
      <c r="D23" s="216" t="s">
        <v>5</v>
      </c>
      <c r="E23" s="10">
        <f>SUM(E19:E22)</f>
        <v>0</v>
      </c>
    </row>
    <row r="24" spans="1:5" x14ac:dyDescent="0.25">
      <c r="A24" s="209"/>
      <c r="B24" s="217"/>
      <c r="C24" s="195"/>
      <c r="D24" s="218"/>
      <c r="E24" s="219"/>
    </row>
    <row r="25" spans="1:5" x14ac:dyDescent="0.25">
      <c r="A25" s="220" t="s">
        <v>3</v>
      </c>
      <c r="B25" s="221"/>
      <c r="C25" s="430" t="s">
        <v>312</v>
      </c>
      <c r="D25" s="498"/>
      <c r="E25" s="10">
        <f>E16+E23</f>
        <v>0</v>
      </c>
    </row>
    <row r="26" spans="1:5" x14ac:dyDescent="0.25">
      <c r="A26" s="170" t="s">
        <v>3</v>
      </c>
      <c r="B26" s="170"/>
      <c r="C26" s="170"/>
      <c r="D26" s="170"/>
      <c r="E26" s="170"/>
    </row>
  </sheetData>
  <sheetProtection password="C691" sheet="1" objects="1" scenarios="1"/>
  <customSheetViews>
    <customSheetView guid="{E83744A4-69ED-4080-AD44-5F2CB0BDC3A5}" showRuler="0">
      <selection activeCell="D12" sqref="D12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5">
    <mergeCell ref="C25:D25"/>
    <mergeCell ref="B2:E2"/>
    <mergeCell ref="A19:C19"/>
    <mergeCell ref="A20:C20"/>
    <mergeCell ref="A21:C21"/>
    <mergeCell ref="B3:E3"/>
    <mergeCell ref="A15:B15"/>
    <mergeCell ref="A11:B11"/>
    <mergeCell ref="A12:B12"/>
    <mergeCell ref="B6:E6"/>
    <mergeCell ref="B4:E4"/>
    <mergeCell ref="A13:B13"/>
    <mergeCell ref="A14:B14"/>
    <mergeCell ref="A8:E8"/>
    <mergeCell ref="B7:E7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8"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H46"/>
  <sheetViews>
    <sheetView view="pageBreakPreview" zoomScaleNormal="100" zoomScaleSheetLayoutView="100" workbookViewId="0">
      <selection activeCell="A26" sqref="A26:E26"/>
    </sheetView>
  </sheetViews>
  <sheetFormatPr defaultRowHeight="13.2" x14ac:dyDescent="0.25"/>
  <cols>
    <col min="1" max="1" width="27.6640625" customWidth="1"/>
    <col min="2" max="2" width="16" customWidth="1"/>
    <col min="3" max="6" width="8.6640625" customWidth="1"/>
    <col min="7" max="7" width="11.6640625" customWidth="1"/>
    <col min="8" max="8" width="9.332031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21"/>
      <c r="E1" s="122"/>
      <c r="F1" s="123"/>
      <c r="G1" s="124"/>
    </row>
    <row r="2" spans="1:8" ht="13.8" x14ac:dyDescent="0.25">
      <c r="A2" s="180" t="s">
        <v>301</v>
      </c>
      <c r="B2" s="563">
        <f>'Roadway Plans (Fee)'!B2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'Roadway Plans (Fee)'!B3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'Roadway Plans (Fee)'!B4</f>
        <v>0</v>
      </c>
      <c r="C4" s="466"/>
      <c r="D4" s="466"/>
      <c r="E4" s="466"/>
      <c r="F4" s="466"/>
      <c r="G4" s="482"/>
    </row>
    <row r="5" spans="1:8" ht="13.8" x14ac:dyDescent="0.25">
      <c r="A5" s="180" t="s">
        <v>138</v>
      </c>
      <c r="B5" s="125">
        <f>'GRAND TOTAL FEE'!B5</f>
        <v>0</v>
      </c>
      <c r="C5" s="138"/>
      <c r="D5" s="121"/>
      <c r="E5" s="126"/>
      <c r="F5" s="126"/>
      <c r="G5" s="127"/>
    </row>
    <row r="6" spans="1:8" ht="13.8" x14ac:dyDescent="0.25">
      <c r="A6" s="180" t="s">
        <v>285</v>
      </c>
      <c r="B6" s="537">
        <f>'GRAND TOTAL FEE'!B6</f>
        <v>0</v>
      </c>
      <c r="C6" s="466"/>
      <c r="D6" s="466"/>
      <c r="E6" s="466"/>
      <c r="F6" s="466"/>
      <c r="G6" s="482"/>
    </row>
    <row r="7" spans="1:8" ht="14.4" thickBot="1" x14ac:dyDescent="0.3">
      <c r="A7" s="182" t="s">
        <v>263</v>
      </c>
      <c r="B7" s="479">
        <f>'GRAND TOTAL FEE'!B7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185</v>
      </c>
      <c r="B8" s="487"/>
      <c r="C8" s="487"/>
      <c r="D8" s="487"/>
      <c r="E8" s="487"/>
      <c r="F8" s="487"/>
      <c r="G8" s="488"/>
      <c r="H8" s="380" t="s">
        <v>393</v>
      </c>
    </row>
    <row r="9" spans="1:8" ht="12.75" customHeight="1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423" t="s">
        <v>190</v>
      </c>
      <c r="B10" s="481"/>
      <c r="C10" s="229" t="s">
        <v>187</v>
      </c>
      <c r="D10" s="228" t="s">
        <v>296</v>
      </c>
      <c r="E10" s="228" t="s">
        <v>188</v>
      </c>
      <c r="F10" s="228" t="s">
        <v>295</v>
      </c>
      <c r="G10" s="229" t="s">
        <v>186</v>
      </c>
    </row>
    <row r="11" spans="1:8" x14ac:dyDescent="0.25">
      <c r="A11" s="444" t="s">
        <v>401</v>
      </c>
      <c r="B11" s="438"/>
      <c r="C11" s="68"/>
      <c r="D11" s="68"/>
      <c r="E11" s="129">
        <f t="shared" ref="E11:E16" si="0">C11*D11</f>
        <v>0</v>
      </c>
      <c r="F11" s="151"/>
      <c r="G11" s="4">
        <f t="shared" ref="G11:G16" si="1">E11*F11</f>
        <v>0</v>
      </c>
    </row>
    <row r="12" spans="1:8" x14ac:dyDescent="0.25">
      <c r="A12" s="444" t="s">
        <v>402</v>
      </c>
      <c r="B12" s="438"/>
      <c r="C12" s="68"/>
      <c r="D12" s="68"/>
      <c r="E12" s="129">
        <f t="shared" si="0"/>
        <v>0</v>
      </c>
      <c r="F12" s="151"/>
      <c r="G12" s="4">
        <f t="shared" si="1"/>
        <v>0</v>
      </c>
    </row>
    <row r="13" spans="1:8" x14ac:dyDescent="0.25">
      <c r="A13" s="444" t="s">
        <v>403</v>
      </c>
      <c r="B13" s="438"/>
      <c r="C13" s="68"/>
      <c r="D13" s="68"/>
      <c r="E13" s="129">
        <f t="shared" si="0"/>
        <v>0</v>
      </c>
      <c r="F13" s="151"/>
      <c r="G13" s="4">
        <f t="shared" si="1"/>
        <v>0</v>
      </c>
    </row>
    <row r="14" spans="1:8" x14ac:dyDescent="0.25">
      <c r="A14" s="444" t="s">
        <v>404</v>
      </c>
      <c r="B14" s="438"/>
      <c r="C14" s="150"/>
      <c r="D14" s="68"/>
      <c r="E14" s="129">
        <f t="shared" si="0"/>
        <v>0</v>
      </c>
      <c r="F14" s="151"/>
      <c r="G14" s="4">
        <f t="shared" si="1"/>
        <v>0</v>
      </c>
    </row>
    <row r="15" spans="1:8" x14ac:dyDescent="0.25">
      <c r="A15" s="444" t="s">
        <v>405</v>
      </c>
      <c r="B15" s="438"/>
      <c r="C15" s="150"/>
      <c r="D15" s="68"/>
      <c r="E15" s="129">
        <f t="shared" si="0"/>
        <v>0</v>
      </c>
      <c r="F15" s="151"/>
      <c r="G15" s="4">
        <f t="shared" si="1"/>
        <v>0</v>
      </c>
    </row>
    <row r="16" spans="1:8" ht="15" customHeight="1" x14ac:dyDescent="0.25">
      <c r="A16" s="444" t="s">
        <v>406</v>
      </c>
      <c r="B16" s="438"/>
      <c r="C16" s="68"/>
      <c r="D16" s="68"/>
      <c r="E16" s="129">
        <f t="shared" si="0"/>
        <v>0</v>
      </c>
      <c r="F16" s="151"/>
      <c r="G16" s="4">
        <f t="shared" si="1"/>
        <v>0</v>
      </c>
    </row>
    <row r="17" spans="1:7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x14ac:dyDescent="0.25">
      <c r="A18" s="177"/>
      <c r="B18" s="177"/>
      <c r="C18" s="177"/>
      <c r="D18" s="231"/>
      <c r="E18" s="231"/>
      <c r="F18" s="231"/>
      <c r="G18" s="232"/>
    </row>
    <row r="19" spans="1:7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x14ac:dyDescent="0.25">
      <c r="A20" s="445"/>
      <c r="B20" s="445"/>
      <c r="C20" s="445"/>
      <c r="D20" s="445"/>
      <c r="E20" s="445"/>
      <c r="F20" s="210"/>
      <c r="G20" s="69">
        <v>0</v>
      </c>
    </row>
    <row r="21" spans="1:7" x14ac:dyDescent="0.25">
      <c r="A21" s="603"/>
      <c r="B21" s="603"/>
      <c r="C21" s="603"/>
      <c r="D21" s="603"/>
      <c r="E21" s="603"/>
      <c r="F21" s="170"/>
      <c r="G21" s="170"/>
    </row>
    <row r="22" spans="1:7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x14ac:dyDescent="0.25">
      <c r="A23" s="445"/>
      <c r="B23" s="445"/>
      <c r="C23" s="445"/>
      <c r="D23" s="445"/>
      <c r="E23" s="445"/>
      <c r="F23" s="210"/>
      <c r="G23" s="69"/>
    </row>
    <row r="24" spans="1:7" x14ac:dyDescent="0.25">
      <c r="A24" s="603"/>
      <c r="B24" s="603"/>
      <c r="C24" s="603"/>
      <c r="D24" s="603"/>
      <c r="E24" s="603"/>
      <c r="F24" s="170"/>
      <c r="G24" s="170"/>
    </row>
    <row r="25" spans="1:7" ht="14.25" customHeight="1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x14ac:dyDescent="0.25">
      <c r="A26" s="604"/>
      <c r="B26" s="496"/>
      <c r="C26" s="496"/>
      <c r="D26" s="496"/>
      <c r="E26" s="496"/>
      <c r="F26" s="223"/>
      <c r="G26" s="69"/>
    </row>
    <row r="27" spans="1:7" x14ac:dyDescent="0.25">
      <c r="A27" s="237"/>
      <c r="B27" s="237"/>
      <c r="C27" s="237"/>
      <c r="D27" s="248"/>
      <c r="E27" s="248"/>
      <c r="F27" s="248"/>
      <c r="G27" s="238"/>
    </row>
    <row r="28" spans="1:7" x14ac:dyDescent="0.25">
      <c r="A28" s="170"/>
      <c r="B28" s="170"/>
      <c r="C28" s="595" t="s">
        <v>304</v>
      </c>
      <c r="D28" s="596"/>
      <c r="E28" s="596"/>
      <c r="F28" s="596"/>
      <c r="G28" s="239">
        <f>G17+G20+G23+G26</f>
        <v>0</v>
      </c>
    </row>
    <row r="29" spans="1:7" x14ac:dyDescent="0.25">
      <c r="A29" s="170"/>
      <c r="B29" s="170"/>
      <c r="C29" s="170"/>
      <c r="D29" s="170"/>
      <c r="E29" s="170"/>
      <c r="F29" s="170"/>
      <c r="G29" s="170"/>
    </row>
    <row r="30" spans="1:7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597"/>
      <c r="B31" s="484"/>
      <c r="C31" s="484"/>
      <c r="D31" s="484"/>
      <c r="E31" s="484"/>
      <c r="F31" s="484"/>
      <c r="G31" s="598"/>
    </row>
    <row r="32" spans="1:7" x14ac:dyDescent="0.25">
      <c r="A32" s="599"/>
      <c r="B32" s="526"/>
      <c r="C32" s="526"/>
      <c r="D32" s="526"/>
      <c r="E32" s="526"/>
      <c r="F32" s="526"/>
      <c r="G32" s="600"/>
    </row>
    <row r="33" spans="1:7" x14ac:dyDescent="0.25">
      <c r="A33" s="599"/>
      <c r="B33" s="526"/>
      <c r="C33" s="526"/>
      <c r="D33" s="526"/>
      <c r="E33" s="526"/>
      <c r="F33" s="526"/>
      <c r="G33" s="600"/>
    </row>
    <row r="34" spans="1:7" x14ac:dyDescent="0.25">
      <c r="A34" s="599"/>
      <c r="B34" s="526"/>
      <c r="C34" s="526"/>
      <c r="D34" s="526"/>
      <c r="E34" s="526"/>
      <c r="F34" s="526"/>
      <c r="G34" s="600"/>
    </row>
    <row r="35" spans="1:7" ht="14.25" customHeight="1" x14ac:dyDescent="0.25">
      <c r="A35" s="599"/>
      <c r="B35" s="526"/>
      <c r="C35" s="526"/>
      <c r="D35" s="526"/>
      <c r="E35" s="526"/>
      <c r="F35" s="526"/>
      <c r="G35" s="600"/>
    </row>
    <row r="36" spans="1:7" x14ac:dyDescent="0.25">
      <c r="A36" s="599"/>
      <c r="B36" s="526"/>
      <c r="C36" s="526"/>
      <c r="D36" s="526"/>
      <c r="E36" s="526"/>
      <c r="F36" s="526"/>
      <c r="G36" s="600"/>
    </row>
    <row r="37" spans="1:7" x14ac:dyDescent="0.25">
      <c r="A37" s="601"/>
      <c r="B37" s="432"/>
      <c r="C37" s="432"/>
      <c r="D37" s="432"/>
      <c r="E37" s="432"/>
      <c r="F37" s="432"/>
      <c r="G37" s="602"/>
    </row>
    <row r="38" spans="1:7" ht="5.25" customHeight="1" x14ac:dyDescent="0.25"/>
    <row r="41" spans="1:7" ht="5.25" customHeight="1" x14ac:dyDescent="0.25"/>
    <row r="44" spans="1:7" ht="5.25" customHeight="1" x14ac:dyDescent="0.25"/>
    <row r="46" spans="1:7" ht="5.25" customHeight="1" x14ac:dyDescent="0.25"/>
  </sheetData>
  <sheetProtection password="C691" sheet="1" objects="1" scenarios="1"/>
  <customSheetViews>
    <customSheetView guid="{E83744A4-69ED-4080-AD44-5F2CB0BDC3A5}" showRuler="0">
      <selection activeCell="E11" sqref="E11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3">
    <mergeCell ref="A11:B11"/>
    <mergeCell ref="A20:E20"/>
    <mergeCell ref="A21:E21"/>
    <mergeCell ref="A13:B13"/>
    <mergeCell ref="A14:B14"/>
    <mergeCell ref="A15:B15"/>
    <mergeCell ref="D17:F17"/>
    <mergeCell ref="B2:G2"/>
    <mergeCell ref="B1:C1"/>
    <mergeCell ref="C28:F28"/>
    <mergeCell ref="A31:G37"/>
    <mergeCell ref="A23:E23"/>
    <mergeCell ref="A24:E24"/>
    <mergeCell ref="A26:E26"/>
    <mergeCell ref="B6:G6"/>
    <mergeCell ref="B7:G7"/>
    <mergeCell ref="A10:B10"/>
    <mergeCell ref="B3:G3"/>
    <mergeCell ref="B4:G4"/>
    <mergeCell ref="A8:G8"/>
    <mergeCell ref="A12:B12"/>
    <mergeCell ref="A16:B16"/>
    <mergeCell ref="C30:G30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S61"/>
  <sheetViews>
    <sheetView view="pageBreakPreview" zoomScale="112" zoomScaleNormal="100" zoomScaleSheetLayoutView="112" workbookViewId="0">
      <pane ySplit="10" topLeftCell="A38" activePane="bottomLeft" state="frozen"/>
      <selection pane="bottomLeft" activeCell="K57" sqref="K57"/>
    </sheetView>
  </sheetViews>
  <sheetFormatPr defaultColWidth="10.33203125" defaultRowHeight="13.2" x14ac:dyDescent="0.25"/>
  <cols>
    <col min="1" max="1" width="8.33203125" style="62" customWidth="1"/>
    <col min="2" max="3" width="8.6640625" style="62" customWidth="1"/>
    <col min="4" max="4" width="15.5546875" style="62" customWidth="1"/>
    <col min="5" max="5" width="8.33203125" style="62" customWidth="1"/>
    <col min="6" max="6" width="7.109375" style="62" customWidth="1"/>
    <col min="7" max="7" width="6.109375" style="62" customWidth="1"/>
    <col min="8" max="8" width="7" style="62" customWidth="1"/>
    <col min="9" max="9" width="6.109375" style="62" customWidth="1"/>
    <col min="10" max="10" width="7.109375" style="62" customWidth="1"/>
    <col min="11" max="11" width="6.109375" style="62" customWidth="1"/>
    <col min="12" max="13" width="9.109375" style="62" customWidth="1"/>
    <col min="14" max="16384" width="10.33203125" style="62"/>
  </cols>
  <sheetData>
    <row r="1" spans="1:253" ht="13.8" x14ac:dyDescent="0.25">
      <c r="A1" s="465" t="s">
        <v>0</v>
      </c>
      <c r="B1" s="466"/>
      <c r="C1" s="466"/>
      <c r="D1" s="472" t="str">
        <f>'GRAND TOTAL FEE'!B1</f>
        <v xml:space="preserve"> </v>
      </c>
      <c r="E1" s="466"/>
      <c r="F1" s="152"/>
      <c r="G1" s="121"/>
      <c r="H1" s="121"/>
      <c r="I1" s="121"/>
      <c r="J1" s="152"/>
      <c r="K1" s="154"/>
    </row>
    <row r="2" spans="1:253" ht="13.8" x14ac:dyDescent="0.25">
      <c r="A2" s="465" t="s">
        <v>301</v>
      </c>
      <c r="B2" s="466"/>
      <c r="C2" s="466"/>
      <c r="D2" s="527">
        <f>'Survey(Fee)'!B2</f>
        <v>0</v>
      </c>
      <c r="E2" s="528"/>
      <c r="F2" s="466"/>
      <c r="G2" s="466"/>
      <c r="H2" s="466"/>
      <c r="I2" s="466"/>
      <c r="J2" s="466"/>
      <c r="K2" s="482"/>
    </row>
    <row r="3" spans="1:253" ht="13.8" x14ac:dyDescent="0.25">
      <c r="A3" s="465" t="s">
        <v>1</v>
      </c>
      <c r="B3" s="466"/>
      <c r="C3" s="466"/>
      <c r="D3" s="507">
        <f>'Survey(Fee)'!B3</f>
        <v>0</v>
      </c>
      <c r="E3" s="466"/>
      <c r="F3" s="466"/>
      <c r="G3" s="466"/>
      <c r="H3" s="466"/>
      <c r="I3" s="466"/>
      <c r="J3" s="466"/>
      <c r="K3" s="482"/>
    </row>
    <row r="4" spans="1:253" ht="13.8" x14ac:dyDescent="0.25">
      <c r="A4" s="465" t="s">
        <v>132</v>
      </c>
      <c r="B4" s="466"/>
      <c r="C4" s="466"/>
      <c r="D4" s="506">
        <f>'GRAND TOTAL FEE'!B4</f>
        <v>0</v>
      </c>
      <c r="E4" s="466"/>
      <c r="F4" s="466"/>
      <c r="G4" s="466"/>
      <c r="H4" s="466"/>
      <c r="I4" s="466"/>
      <c r="J4" s="466"/>
      <c r="K4" s="482"/>
    </row>
    <row r="5" spans="1:253" ht="13.8" x14ac:dyDescent="0.25">
      <c r="A5" s="465" t="s">
        <v>138</v>
      </c>
      <c r="B5" s="466"/>
      <c r="C5" s="466"/>
      <c r="D5" s="472">
        <f>'GRAND TOTAL FEE'!B5</f>
        <v>0</v>
      </c>
      <c r="E5" s="466"/>
      <c r="F5" s="152"/>
      <c r="G5" s="121"/>
      <c r="H5" s="121"/>
      <c r="I5" s="121"/>
      <c r="J5" s="121"/>
      <c r="K5" s="130"/>
    </row>
    <row r="6" spans="1:253" ht="13.8" x14ac:dyDescent="0.25">
      <c r="A6" s="465" t="s">
        <v>285</v>
      </c>
      <c r="B6" s="466"/>
      <c r="C6" s="466"/>
      <c r="D6" s="476">
        <f>'GRAND TOTAL FEE'!B6</f>
        <v>0</v>
      </c>
      <c r="E6" s="466"/>
      <c r="F6" s="466"/>
      <c r="G6" s="466"/>
      <c r="H6" s="466"/>
      <c r="I6" s="466"/>
      <c r="J6" s="466"/>
      <c r="K6" s="482"/>
    </row>
    <row r="7" spans="1:253" ht="14.4" thickBot="1" x14ac:dyDescent="0.3">
      <c r="A7" s="470" t="s">
        <v>263</v>
      </c>
      <c r="B7" s="471"/>
      <c r="C7" s="471"/>
      <c r="D7" s="479">
        <f>'GRAND TOTAL FEE'!B7</f>
        <v>0</v>
      </c>
      <c r="E7" s="471"/>
      <c r="F7" s="471"/>
      <c r="G7" s="471"/>
      <c r="H7" s="471"/>
      <c r="I7" s="471"/>
      <c r="J7" s="471"/>
      <c r="K7" s="480"/>
    </row>
    <row r="8" spans="1:253" ht="13.8" thickTop="1" x14ac:dyDescent="0.25">
      <c r="A8" s="617" t="s">
        <v>257</v>
      </c>
      <c r="B8" s="618"/>
      <c r="C8" s="618"/>
      <c r="D8" s="618"/>
      <c r="E8" s="260"/>
      <c r="F8" s="611" t="s">
        <v>7</v>
      </c>
      <c r="G8" s="612"/>
      <c r="H8" s="612"/>
      <c r="I8" s="612"/>
      <c r="J8" s="613"/>
      <c r="K8" s="614"/>
    </row>
    <row r="9" spans="1:253" ht="26.25" customHeight="1" x14ac:dyDescent="0.25">
      <c r="A9" s="619"/>
      <c r="B9" s="619"/>
      <c r="C9" s="619"/>
      <c r="D9" s="619"/>
      <c r="E9" s="615" t="s">
        <v>249</v>
      </c>
      <c r="F9" s="523" t="str">
        <f>'GRAND TOTAL FEE'!A28</f>
        <v>Project Engineer</v>
      </c>
      <c r="G9" s="510"/>
      <c r="H9" s="523" t="str">
        <f>'GRAND TOTAL FEE'!A30</f>
        <v>Design Engineer</v>
      </c>
      <c r="I9" s="510"/>
      <c r="J9" s="523" t="str">
        <f>'GRAND TOTAL FEE'!A31</f>
        <v>Engineer Tech. / CADD</v>
      </c>
      <c r="K9" s="510"/>
    </row>
    <row r="10" spans="1:253" ht="26.25" customHeight="1" x14ac:dyDescent="0.25">
      <c r="A10" s="261"/>
      <c r="B10" s="261"/>
      <c r="C10" s="261"/>
      <c r="D10" s="262"/>
      <c r="E10" s="616"/>
      <c r="F10" s="245" t="s">
        <v>256</v>
      </c>
      <c r="G10" s="222" t="s">
        <v>8</v>
      </c>
      <c r="H10" s="245" t="s">
        <v>256</v>
      </c>
      <c r="I10" s="222" t="s">
        <v>8</v>
      </c>
      <c r="J10" s="245" t="s">
        <v>256</v>
      </c>
      <c r="K10" s="263" t="s">
        <v>8</v>
      </c>
    </row>
    <row r="11" spans="1:253" s="93" customFormat="1" x14ac:dyDescent="0.25">
      <c r="A11" s="264" t="s">
        <v>255</v>
      </c>
      <c r="B11" s="265"/>
      <c r="C11" s="265"/>
      <c r="D11" s="265"/>
      <c r="E11" s="266"/>
      <c r="F11" s="267"/>
      <c r="G11" s="268"/>
      <c r="H11" s="267"/>
      <c r="I11" s="266"/>
      <c r="J11" s="267"/>
      <c r="K11" s="266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</row>
    <row r="12" spans="1:253" x14ac:dyDescent="0.25">
      <c r="A12" s="152" t="s">
        <v>149</v>
      </c>
      <c r="B12" s="152"/>
      <c r="C12" s="152"/>
      <c r="D12" s="269"/>
      <c r="E12" s="95">
        <v>0</v>
      </c>
      <c r="F12" s="95">
        <v>0</v>
      </c>
      <c r="G12" s="157">
        <f>E12*F12</f>
        <v>0</v>
      </c>
      <c r="H12" s="95">
        <v>0</v>
      </c>
      <c r="I12" s="157">
        <f>E12*H12</f>
        <v>0</v>
      </c>
      <c r="J12" s="95">
        <v>0</v>
      </c>
      <c r="K12" s="157">
        <f>E12*J12</f>
        <v>0</v>
      </c>
    </row>
    <row r="13" spans="1:253" x14ac:dyDescent="0.25">
      <c r="A13" s="152" t="s">
        <v>150</v>
      </c>
      <c r="B13" s="152"/>
      <c r="C13" s="152"/>
      <c r="D13" s="269"/>
      <c r="E13" s="95">
        <v>0</v>
      </c>
      <c r="F13" s="95">
        <v>0</v>
      </c>
      <c r="G13" s="157">
        <f>E13*F13</f>
        <v>0</v>
      </c>
      <c r="H13" s="95">
        <v>0</v>
      </c>
      <c r="I13" s="157">
        <f>E13*H13</f>
        <v>0</v>
      </c>
      <c r="J13" s="95">
        <v>0</v>
      </c>
      <c r="K13" s="157">
        <f>E13*J13</f>
        <v>0</v>
      </c>
    </row>
    <row r="14" spans="1:253" x14ac:dyDescent="0.25">
      <c r="A14" s="152" t="s">
        <v>151</v>
      </c>
      <c r="B14" s="152"/>
      <c r="C14" s="152"/>
      <c r="D14" s="269"/>
      <c r="E14" s="95">
        <v>0</v>
      </c>
      <c r="F14" s="95">
        <v>0</v>
      </c>
      <c r="G14" s="157">
        <f>E14*F14</f>
        <v>0</v>
      </c>
      <c r="H14" s="95">
        <v>0</v>
      </c>
      <c r="I14" s="157">
        <f>E14*H14</f>
        <v>0</v>
      </c>
      <c r="J14" s="95">
        <v>0</v>
      </c>
      <c r="K14" s="157">
        <f>E14*J14</f>
        <v>0</v>
      </c>
    </row>
    <row r="15" spans="1:253" x14ac:dyDescent="0.25">
      <c r="A15" s="605"/>
      <c r="B15" s="605"/>
      <c r="C15" s="605"/>
      <c r="D15" s="606"/>
      <c r="E15" s="95">
        <v>0</v>
      </c>
      <c r="F15" s="95">
        <v>0</v>
      </c>
      <c r="G15" s="157">
        <f>E15*F15</f>
        <v>0</v>
      </c>
      <c r="H15" s="95">
        <v>0</v>
      </c>
      <c r="I15" s="157">
        <f>E15*H15</f>
        <v>0</v>
      </c>
      <c r="J15" s="95">
        <v>0</v>
      </c>
      <c r="K15" s="157">
        <f>E15*J15</f>
        <v>0</v>
      </c>
    </row>
    <row r="16" spans="1:253" x14ac:dyDescent="0.25">
      <c r="A16" s="607"/>
      <c r="B16" s="607"/>
      <c r="C16" s="607"/>
      <c r="D16" s="608"/>
      <c r="E16" s="96">
        <v>0</v>
      </c>
      <c r="F16" s="96">
        <v>0</v>
      </c>
      <c r="G16" s="157">
        <f>E16*F16</f>
        <v>0</v>
      </c>
      <c r="H16" s="96">
        <v>0</v>
      </c>
      <c r="I16" s="157">
        <f>E16*H16</f>
        <v>0</v>
      </c>
      <c r="J16" s="96">
        <v>0</v>
      </c>
      <c r="K16" s="157">
        <f>E16*J16</f>
        <v>0</v>
      </c>
    </row>
    <row r="17" spans="1:12" x14ac:dyDescent="0.25">
      <c r="A17" s="261"/>
      <c r="B17" s="261"/>
      <c r="C17" s="261"/>
      <c r="D17" s="270" t="s">
        <v>152</v>
      </c>
      <c r="E17" s="160">
        <f>SUM(E12:E16)</f>
        <v>0</v>
      </c>
      <c r="F17" s="271"/>
      <c r="G17" s="160">
        <f>SUM(G12:G16)</f>
        <v>0</v>
      </c>
      <c r="H17" s="271"/>
      <c r="I17" s="160">
        <f>SUM(I12:I16)</f>
        <v>0</v>
      </c>
      <c r="J17" s="271"/>
      <c r="K17" s="160">
        <f>SUM(K12:K16)</f>
        <v>0</v>
      </c>
    </row>
    <row r="18" spans="1:12" x14ac:dyDescent="0.25">
      <c r="A18" s="261"/>
      <c r="B18" s="261"/>
      <c r="C18" s="261"/>
      <c r="D18" s="261"/>
      <c r="E18" s="271"/>
      <c r="F18" s="271"/>
      <c r="G18" s="271"/>
      <c r="H18" s="271"/>
      <c r="I18" s="271"/>
      <c r="J18" s="271"/>
      <c r="K18" s="271"/>
    </row>
    <row r="19" spans="1:12" s="93" customFormat="1" x14ac:dyDescent="0.25">
      <c r="A19" s="264" t="s">
        <v>153</v>
      </c>
      <c r="B19" s="272"/>
      <c r="C19" s="272"/>
      <c r="D19" s="272"/>
      <c r="E19" s="273"/>
      <c r="F19" s="273"/>
      <c r="G19" s="273"/>
      <c r="H19" s="273"/>
      <c r="I19" s="273"/>
      <c r="J19" s="273"/>
      <c r="K19" s="274"/>
    </row>
    <row r="20" spans="1:12" x14ac:dyDescent="0.25">
      <c r="A20" s="152" t="s">
        <v>154</v>
      </c>
      <c r="B20" s="152"/>
      <c r="C20" s="152"/>
      <c r="D20" s="269"/>
      <c r="E20" s="95">
        <v>0</v>
      </c>
      <c r="F20" s="95">
        <v>0</v>
      </c>
      <c r="G20" s="157">
        <f>E20*F20</f>
        <v>0</v>
      </c>
      <c r="H20" s="95">
        <v>0</v>
      </c>
      <c r="I20" s="157">
        <f>E20*H20</f>
        <v>0</v>
      </c>
      <c r="J20" s="95">
        <v>0</v>
      </c>
      <c r="K20" s="157">
        <f>E20*J20</f>
        <v>0</v>
      </c>
    </row>
    <row r="21" spans="1:12" x14ac:dyDescent="0.25">
      <c r="A21" s="152" t="s">
        <v>155</v>
      </c>
      <c r="B21" s="152"/>
      <c r="C21" s="152"/>
      <c r="D21" s="269"/>
      <c r="E21" s="95">
        <v>0</v>
      </c>
      <c r="F21" s="95">
        <v>0</v>
      </c>
      <c r="G21" s="157">
        <f>E21*F21</f>
        <v>0</v>
      </c>
      <c r="H21" s="95">
        <v>0</v>
      </c>
      <c r="I21" s="157">
        <f>E21*H21</f>
        <v>0</v>
      </c>
      <c r="J21" s="95">
        <v>0</v>
      </c>
      <c r="K21" s="157">
        <f>E21*J21</f>
        <v>0</v>
      </c>
    </row>
    <row r="22" spans="1:12" x14ac:dyDescent="0.25">
      <c r="A22" s="152" t="s">
        <v>156</v>
      </c>
      <c r="B22" s="152"/>
      <c r="C22" s="152"/>
      <c r="D22" s="269"/>
      <c r="E22" s="95">
        <v>0</v>
      </c>
      <c r="F22" s="95">
        <v>0</v>
      </c>
      <c r="G22" s="157">
        <f>E22*F22</f>
        <v>0</v>
      </c>
      <c r="H22" s="95">
        <v>0</v>
      </c>
      <c r="I22" s="157">
        <f>E22*H22</f>
        <v>0</v>
      </c>
      <c r="J22" s="95">
        <v>0</v>
      </c>
      <c r="K22" s="157">
        <f>E22*J22</f>
        <v>0</v>
      </c>
    </row>
    <row r="23" spans="1:12" x14ac:dyDescent="0.25">
      <c r="A23" s="605"/>
      <c r="B23" s="605"/>
      <c r="C23" s="605"/>
      <c r="D23" s="606"/>
      <c r="E23" s="95">
        <v>0</v>
      </c>
      <c r="F23" s="95">
        <v>0</v>
      </c>
      <c r="G23" s="157">
        <f>E23*F23</f>
        <v>0</v>
      </c>
      <c r="H23" s="95">
        <v>0</v>
      </c>
      <c r="I23" s="157">
        <f>E23*H23</f>
        <v>0</v>
      </c>
      <c r="J23" s="95">
        <v>0</v>
      </c>
      <c r="K23" s="157">
        <f>E23*J23</f>
        <v>0</v>
      </c>
    </row>
    <row r="24" spans="1:12" x14ac:dyDescent="0.25">
      <c r="A24" s="607"/>
      <c r="B24" s="607"/>
      <c r="C24" s="607"/>
      <c r="D24" s="608"/>
      <c r="E24" s="292">
        <v>0</v>
      </c>
      <c r="F24" s="292">
        <v>0</v>
      </c>
      <c r="G24" s="157">
        <f>E24*F24</f>
        <v>0</v>
      </c>
      <c r="H24" s="292">
        <v>0</v>
      </c>
      <c r="I24" s="157">
        <f>E24*H24</f>
        <v>0</v>
      </c>
      <c r="J24" s="292">
        <v>0</v>
      </c>
      <c r="K24" s="157">
        <f>E24*J24</f>
        <v>0</v>
      </c>
    </row>
    <row r="25" spans="1:12" x14ac:dyDescent="0.25">
      <c r="A25" s="261"/>
      <c r="B25" s="261"/>
      <c r="C25" s="609" t="s">
        <v>157</v>
      </c>
      <c r="D25" s="610"/>
      <c r="E25" s="160">
        <f>SUM(E20:E24)</f>
        <v>0</v>
      </c>
      <c r="F25" s="271"/>
      <c r="G25" s="160">
        <f>SUM(G20:G24)</f>
        <v>0</v>
      </c>
      <c r="H25" s="271"/>
      <c r="I25" s="160">
        <f>SUM(I20:I24)</f>
        <v>0</v>
      </c>
      <c r="J25" s="271"/>
      <c r="K25" s="160">
        <f>SUM(K20:K24)</f>
        <v>0</v>
      </c>
    </row>
    <row r="26" spans="1:12" x14ac:dyDescent="0.25">
      <c r="A26" s="261"/>
      <c r="B26" s="261"/>
      <c r="C26" s="261"/>
      <c r="D26" s="261"/>
      <c r="E26" s="275"/>
      <c r="F26" s="271"/>
      <c r="G26" s="271"/>
      <c r="H26" s="271"/>
      <c r="I26" s="271"/>
      <c r="J26" s="271"/>
      <c r="K26" s="271"/>
      <c r="L26" s="107"/>
    </row>
    <row r="27" spans="1:12" x14ac:dyDescent="0.25">
      <c r="A27" s="622" t="s">
        <v>299</v>
      </c>
      <c r="B27" s="466"/>
      <c r="C27" s="466"/>
      <c r="D27" s="466"/>
      <c r="E27" s="500"/>
      <c r="F27" s="96"/>
      <c r="G27" s="271"/>
      <c r="H27" s="271"/>
      <c r="I27" s="271"/>
      <c r="J27" s="271"/>
      <c r="K27" s="271"/>
      <c r="L27" s="107"/>
    </row>
    <row r="28" spans="1:12" x14ac:dyDescent="0.25">
      <c r="A28" s="261"/>
      <c r="B28" s="261"/>
      <c r="C28" s="261"/>
      <c r="D28" s="261"/>
      <c r="E28" s="276"/>
      <c r="F28" s="271"/>
      <c r="G28" s="271"/>
      <c r="H28" s="271"/>
      <c r="I28" s="271"/>
      <c r="J28" s="271"/>
      <c r="K28" s="271"/>
    </row>
    <row r="29" spans="1:12" x14ac:dyDescent="0.25">
      <c r="A29" s="261"/>
      <c r="B29" s="261"/>
      <c r="C29" s="261"/>
      <c r="D29" s="270" t="s">
        <v>152</v>
      </c>
      <c r="E29" s="160">
        <f>E25*$F$27</f>
        <v>0</v>
      </c>
      <c r="F29" s="271"/>
      <c r="G29" s="160">
        <f>G25*$F$27</f>
        <v>0</v>
      </c>
      <c r="H29" s="271"/>
      <c r="I29" s="160">
        <f>I25*$F$27</f>
        <v>0</v>
      </c>
      <c r="J29" s="271"/>
      <c r="K29" s="160">
        <f>K25*$F$27</f>
        <v>0</v>
      </c>
    </row>
    <row r="30" spans="1:12" x14ac:dyDescent="0.25">
      <c r="A30" s="261"/>
      <c r="B30" s="261"/>
      <c r="C30" s="261"/>
      <c r="D30" s="270"/>
      <c r="E30" s="275"/>
      <c r="F30" s="271"/>
      <c r="G30" s="271"/>
      <c r="H30" s="271"/>
      <c r="I30" s="271"/>
      <c r="J30" s="271"/>
      <c r="K30" s="271"/>
    </row>
    <row r="31" spans="1:12" x14ac:dyDescent="0.25">
      <c r="A31" s="623" t="s">
        <v>158</v>
      </c>
      <c r="B31" s="624"/>
      <c r="C31" s="624"/>
      <c r="D31" s="624"/>
      <c r="E31" s="625"/>
      <c r="F31" s="97"/>
      <c r="G31" s="271"/>
      <c r="H31" s="271"/>
      <c r="I31" s="271"/>
      <c r="J31" s="271"/>
      <c r="K31" s="271"/>
    </row>
    <row r="32" spans="1:12" x14ac:dyDescent="0.25">
      <c r="A32" s="626" t="s">
        <v>159</v>
      </c>
      <c r="B32" s="627"/>
      <c r="C32" s="627"/>
      <c r="D32" s="594"/>
      <c r="E32" s="271"/>
      <c r="F32" s="271"/>
      <c r="G32" s="271"/>
      <c r="H32" s="271"/>
      <c r="I32" s="271"/>
      <c r="J32" s="271"/>
      <c r="K32" s="271"/>
    </row>
    <row r="33" spans="1:11" x14ac:dyDescent="0.25">
      <c r="A33" s="261"/>
      <c r="B33" s="261"/>
      <c r="C33" s="261"/>
      <c r="D33" s="261"/>
      <c r="E33" s="271"/>
      <c r="F33" s="271"/>
      <c r="G33" s="271"/>
      <c r="H33" s="271"/>
      <c r="I33" s="271"/>
      <c r="J33" s="271"/>
      <c r="K33" s="271"/>
    </row>
    <row r="34" spans="1:11" x14ac:dyDescent="0.25">
      <c r="A34" s="277" t="s">
        <v>300</v>
      </c>
      <c r="B34" s="261"/>
      <c r="C34" s="261"/>
      <c r="D34" s="261"/>
      <c r="E34" s="156" t="str">
        <f>IF(F31="","",IF(F31="n","",IF(F27&lt;4,1,IF(F27&lt;7,2,3))))</f>
        <v/>
      </c>
      <c r="F34" s="156" t="str">
        <f>IF(F31="","",IF(F31="n","",1))</f>
        <v/>
      </c>
      <c r="G34" s="157" t="str">
        <f>IF(F31="","",IF(F31="n","",E34*F34))</f>
        <v/>
      </c>
      <c r="H34" s="156" t="str">
        <f>IF(F31="","",IF(F31="n","",1))</f>
        <v/>
      </c>
      <c r="I34" s="157" t="str">
        <f>IF(F31="","",IF(F31="n","",E34*H34))</f>
        <v/>
      </c>
      <c r="J34" s="156" t="str">
        <f>IF(F31="","",IF(F31="n","",1))</f>
        <v/>
      </c>
      <c r="K34" s="157" t="str">
        <f>IF(F31="","",IF(F31="n","",E34*J34))</f>
        <v/>
      </c>
    </row>
    <row r="35" spans="1:11" x14ac:dyDescent="0.25">
      <c r="A35" s="261"/>
      <c r="B35" s="261"/>
      <c r="C35" s="261"/>
      <c r="D35" s="261"/>
      <c r="E35" s="271"/>
      <c r="F35" s="271"/>
      <c r="G35" s="271"/>
      <c r="H35" s="271"/>
      <c r="I35" s="271"/>
      <c r="J35" s="271"/>
      <c r="K35" s="271"/>
    </row>
    <row r="36" spans="1:11" x14ac:dyDescent="0.25">
      <c r="A36" s="278" t="s">
        <v>160</v>
      </c>
      <c r="B36" s="279"/>
      <c r="C36" s="279"/>
      <c r="D36" s="279"/>
      <c r="E36" s="273"/>
      <c r="F36" s="273"/>
      <c r="G36" s="273"/>
      <c r="H36" s="273"/>
      <c r="I36" s="273"/>
      <c r="J36" s="273"/>
      <c r="K36" s="274"/>
    </row>
    <row r="37" spans="1:11" x14ac:dyDescent="0.25">
      <c r="A37" s="152" t="s">
        <v>161</v>
      </c>
      <c r="B37" s="152"/>
      <c r="C37" s="152"/>
      <c r="D37" s="269"/>
      <c r="E37" s="95">
        <v>0</v>
      </c>
      <c r="F37" s="95">
        <v>0</v>
      </c>
      <c r="G37" s="157">
        <f>E37*F37</f>
        <v>0</v>
      </c>
      <c r="H37" s="95">
        <v>0</v>
      </c>
      <c r="I37" s="157">
        <f>E37*H37</f>
        <v>0</v>
      </c>
      <c r="J37" s="95">
        <v>0</v>
      </c>
      <c r="K37" s="157">
        <f>E37*J37</f>
        <v>0</v>
      </c>
    </row>
    <row r="38" spans="1:11" x14ac:dyDescent="0.25">
      <c r="A38" s="630"/>
      <c r="B38" s="445"/>
      <c r="C38" s="445"/>
      <c r="D38" s="438"/>
      <c r="E38" s="95">
        <v>0</v>
      </c>
      <c r="F38" s="95">
        <v>0</v>
      </c>
      <c r="G38" s="157">
        <f>E38*F38</f>
        <v>0</v>
      </c>
      <c r="H38" s="95">
        <v>0</v>
      </c>
      <c r="I38" s="157">
        <f>E38*H38</f>
        <v>0</v>
      </c>
      <c r="J38" s="95">
        <v>0</v>
      </c>
      <c r="K38" s="157">
        <f>E38*J38</f>
        <v>0</v>
      </c>
    </row>
    <row r="39" spans="1:11" x14ac:dyDescent="0.25">
      <c r="A39" s="261"/>
      <c r="B39" s="261"/>
      <c r="C39" s="628" t="s">
        <v>292</v>
      </c>
      <c r="D39" s="629"/>
      <c r="E39" s="158">
        <f>SUM(E37:E38)</f>
        <v>0</v>
      </c>
      <c r="F39" s="280" t="s">
        <v>3</v>
      </c>
      <c r="G39" s="158">
        <f>SUM(G37:G38)</f>
        <v>0</v>
      </c>
      <c r="H39" s="280" t="s">
        <v>3</v>
      </c>
      <c r="I39" s="158">
        <f>SUM(I37:I38)</f>
        <v>0</v>
      </c>
      <c r="J39" s="280" t="s">
        <v>3</v>
      </c>
      <c r="K39" s="159">
        <f>SUM(K37:K38)</f>
        <v>0</v>
      </c>
    </row>
    <row r="40" spans="1:11" x14ac:dyDescent="0.25">
      <c r="A40" s="620" t="s">
        <v>162</v>
      </c>
      <c r="B40" s="619"/>
      <c r="C40" s="619"/>
      <c r="D40" s="619"/>
      <c r="E40" s="621"/>
      <c r="F40" s="96"/>
      <c r="G40" s="271"/>
      <c r="H40" s="271"/>
      <c r="I40" s="271"/>
      <c r="J40" s="271"/>
      <c r="K40" s="271"/>
    </row>
    <row r="41" spans="1:11" x14ac:dyDescent="0.25">
      <c r="A41" s="261"/>
      <c r="B41" s="261"/>
      <c r="C41" s="261"/>
      <c r="D41" s="261"/>
      <c r="E41" s="271"/>
      <c r="F41" s="271"/>
      <c r="G41" s="271"/>
      <c r="H41" s="271"/>
      <c r="I41" s="271"/>
      <c r="J41" s="271"/>
      <c r="K41" s="271"/>
    </row>
    <row r="42" spans="1:11" x14ac:dyDescent="0.25">
      <c r="A42" s="261"/>
      <c r="B42" s="261"/>
      <c r="C42" s="261"/>
      <c r="D42" s="270" t="s">
        <v>152</v>
      </c>
      <c r="E42" s="160">
        <f>E39*F40</f>
        <v>0</v>
      </c>
      <c r="F42" s="271"/>
      <c r="G42" s="160">
        <f>G39*F40</f>
        <v>0</v>
      </c>
      <c r="H42" s="271"/>
      <c r="I42" s="160">
        <f>I39*F40</f>
        <v>0</v>
      </c>
      <c r="J42" s="271"/>
      <c r="K42" s="160">
        <f>K39*F40</f>
        <v>0</v>
      </c>
    </row>
    <row r="43" spans="1:11" x14ac:dyDescent="0.25">
      <c r="A43" s="261"/>
      <c r="B43" s="261"/>
      <c r="C43" s="261"/>
      <c r="D43" s="270"/>
      <c r="E43" s="271"/>
      <c r="F43" s="271"/>
      <c r="G43" s="271"/>
      <c r="H43" s="271"/>
      <c r="I43" s="271"/>
      <c r="J43" s="271"/>
      <c r="K43" s="271"/>
    </row>
    <row r="44" spans="1:11" x14ac:dyDescent="0.25">
      <c r="A44" s="152" t="s">
        <v>163</v>
      </c>
      <c r="B44" s="152"/>
      <c r="C44" s="152"/>
      <c r="D44" s="269"/>
      <c r="E44" s="95">
        <v>0</v>
      </c>
      <c r="F44" s="95">
        <v>0</v>
      </c>
      <c r="G44" s="157">
        <f>E44*F44</f>
        <v>0</v>
      </c>
      <c r="H44" s="95">
        <v>0</v>
      </c>
      <c r="I44" s="157">
        <f>E44*H44</f>
        <v>0</v>
      </c>
      <c r="J44" s="95">
        <v>0</v>
      </c>
      <c r="K44" s="157">
        <f>E44*J44</f>
        <v>0</v>
      </c>
    </row>
    <row r="45" spans="1:11" x14ac:dyDescent="0.25">
      <c r="A45" s="630"/>
      <c r="B45" s="445"/>
      <c r="C45" s="445"/>
      <c r="D45" s="438"/>
      <c r="E45" s="95">
        <v>0</v>
      </c>
      <c r="F45" s="95">
        <v>0</v>
      </c>
      <c r="G45" s="157">
        <f>E45*F45</f>
        <v>0</v>
      </c>
      <c r="H45" s="95">
        <v>0</v>
      </c>
      <c r="I45" s="157">
        <f>E45*H45</f>
        <v>0</v>
      </c>
      <c r="J45" s="95">
        <v>0</v>
      </c>
      <c r="K45" s="157">
        <f>E45*J45</f>
        <v>0</v>
      </c>
    </row>
    <row r="46" spans="1:11" x14ac:dyDescent="0.25">
      <c r="A46" s="261"/>
      <c r="B46" s="261"/>
      <c r="C46" s="628" t="s">
        <v>293</v>
      </c>
      <c r="D46" s="629"/>
      <c r="E46" s="157">
        <f>SUM(E44:E45)</f>
        <v>0</v>
      </c>
      <c r="F46" s="271"/>
      <c r="G46" s="157">
        <f>SUM(G44:G45)</f>
        <v>0</v>
      </c>
      <c r="H46" s="271"/>
      <c r="I46" s="157">
        <f>SUM(I44:I45)</f>
        <v>0</v>
      </c>
      <c r="J46" s="271"/>
      <c r="K46" s="157">
        <f>SUM(K44:K45)</f>
        <v>0</v>
      </c>
    </row>
    <row r="47" spans="1:11" x14ac:dyDescent="0.25">
      <c r="A47" s="620" t="s">
        <v>164</v>
      </c>
      <c r="B47" s="619"/>
      <c r="C47" s="619"/>
      <c r="D47" s="619"/>
      <c r="E47" s="621"/>
      <c r="F47" s="96"/>
      <c r="G47" s="271"/>
      <c r="H47" s="271"/>
      <c r="I47" s="271"/>
      <c r="J47" s="271"/>
      <c r="K47" s="271"/>
    </row>
    <row r="48" spans="1:11" x14ac:dyDescent="0.25">
      <c r="A48" s="261"/>
      <c r="B48" s="261"/>
      <c r="C48" s="261"/>
      <c r="D48" s="261"/>
      <c r="E48" s="271"/>
      <c r="F48" s="271"/>
      <c r="G48" s="271"/>
      <c r="H48" s="271"/>
      <c r="I48" s="271"/>
      <c r="J48" s="271"/>
      <c r="K48" s="271"/>
    </row>
    <row r="49" spans="1:11" x14ac:dyDescent="0.25">
      <c r="A49" s="261"/>
      <c r="B49" s="261"/>
      <c r="C49" s="261"/>
      <c r="D49" s="270" t="s">
        <v>152</v>
      </c>
      <c r="E49" s="160">
        <f>E46*F47</f>
        <v>0</v>
      </c>
      <c r="F49" s="271"/>
      <c r="G49" s="160">
        <f>G46*F47</f>
        <v>0</v>
      </c>
      <c r="H49" s="271"/>
      <c r="I49" s="160">
        <f>I46*F47</f>
        <v>0</v>
      </c>
      <c r="J49" s="271"/>
      <c r="K49" s="160">
        <f>K46*F47</f>
        <v>0</v>
      </c>
    </row>
    <row r="50" spans="1:11" x14ac:dyDescent="0.25">
      <c r="A50" s="261"/>
      <c r="B50" s="261"/>
      <c r="C50" s="261"/>
      <c r="D50" s="270"/>
      <c r="E50" s="271"/>
      <c r="F50" s="271"/>
      <c r="G50" s="271"/>
      <c r="H50" s="271"/>
      <c r="I50" s="271"/>
      <c r="J50" s="271"/>
      <c r="K50" s="271"/>
    </row>
    <row r="51" spans="1:11" x14ac:dyDescent="0.25">
      <c r="A51" s="281" t="s">
        <v>259</v>
      </c>
      <c r="B51" s="261"/>
      <c r="C51" s="261"/>
      <c r="D51" s="270"/>
      <c r="E51" s="275"/>
      <c r="F51" s="271"/>
      <c r="G51" s="96"/>
      <c r="H51" s="282" t="s">
        <v>3</v>
      </c>
      <c r="I51" s="96"/>
      <c r="J51" s="282" t="s">
        <v>3</v>
      </c>
      <c r="K51" s="96"/>
    </row>
    <row r="52" spans="1:11" x14ac:dyDescent="0.25">
      <c r="A52" s="277" t="s">
        <v>260</v>
      </c>
      <c r="B52" s="261"/>
      <c r="C52" s="261"/>
      <c r="D52" s="270"/>
      <c r="E52" s="276"/>
      <c r="F52" s="283" t="s">
        <v>3</v>
      </c>
      <c r="G52" s="284" t="s">
        <v>3</v>
      </c>
      <c r="H52" s="285" t="s">
        <v>3</v>
      </c>
      <c r="I52" s="284" t="s">
        <v>3</v>
      </c>
      <c r="J52" s="285" t="s">
        <v>3</v>
      </c>
      <c r="K52" s="286" t="s">
        <v>3</v>
      </c>
    </row>
    <row r="53" spans="1:11" x14ac:dyDescent="0.25">
      <c r="A53" s="261"/>
      <c r="B53" s="261"/>
      <c r="C53" s="261"/>
      <c r="D53" s="270"/>
      <c r="E53" s="271"/>
      <c r="F53" s="271"/>
      <c r="G53" s="271"/>
      <c r="H53" s="271"/>
      <c r="I53" s="271"/>
      <c r="J53" s="271"/>
      <c r="K53" s="271"/>
    </row>
    <row r="54" spans="1:11" x14ac:dyDescent="0.25">
      <c r="A54" s="278" t="s">
        <v>165</v>
      </c>
      <c r="B54" s="287"/>
      <c r="C54" s="287"/>
      <c r="D54" s="287"/>
      <c r="E54" s="266"/>
      <c r="F54" s="288"/>
      <c r="G54" s="273"/>
      <c r="H54" s="288"/>
      <c r="I54" s="273"/>
      <c r="J54" s="288"/>
      <c r="K54" s="274"/>
    </row>
    <row r="55" spans="1:11" x14ac:dyDescent="0.25">
      <c r="A55" s="152" t="s">
        <v>166</v>
      </c>
      <c r="B55" s="152"/>
      <c r="C55" s="152"/>
      <c r="D55" s="152"/>
      <c r="E55" s="284" t="s">
        <v>3</v>
      </c>
      <c r="F55" s="286" t="s">
        <v>3</v>
      </c>
      <c r="G55" s="95">
        <v>0</v>
      </c>
      <c r="H55" s="289" t="s">
        <v>3</v>
      </c>
      <c r="I55" s="292">
        <v>0</v>
      </c>
      <c r="J55" s="289" t="s">
        <v>3</v>
      </c>
      <c r="K55" s="289" t="s">
        <v>3</v>
      </c>
    </row>
    <row r="56" spans="1:11" x14ac:dyDescent="0.25">
      <c r="A56" s="261"/>
      <c r="B56" s="261"/>
      <c r="C56" s="261"/>
      <c r="D56" s="261"/>
      <c r="E56" s="271"/>
      <c r="F56" s="290"/>
      <c r="G56" s="271"/>
      <c r="H56" s="271"/>
      <c r="I56" s="271"/>
      <c r="J56" s="271"/>
      <c r="K56" s="271"/>
    </row>
    <row r="57" spans="1:11" x14ac:dyDescent="0.25">
      <c r="A57" s="261"/>
      <c r="B57" s="261"/>
      <c r="C57" s="277" t="s">
        <v>217</v>
      </c>
      <c r="D57" s="261"/>
      <c r="E57" s="160">
        <f>SUM(E17+E29+E42+E49)</f>
        <v>0</v>
      </c>
      <c r="F57" s="291" t="s">
        <v>3</v>
      </c>
      <c r="G57" s="160">
        <f>SUM(G17+G29+G42+G49+G51+G55)</f>
        <v>0</v>
      </c>
      <c r="H57" s="291" t="s">
        <v>3</v>
      </c>
      <c r="I57" s="160">
        <f>SUM(I17+I29+I42+I49+I51+I55)</f>
        <v>0</v>
      </c>
      <c r="J57" s="291" t="s">
        <v>3</v>
      </c>
      <c r="K57" s="160">
        <f>SUM(K17+K29+K42+K49+K51)</f>
        <v>0</v>
      </c>
    </row>
    <row r="58" spans="1:11" x14ac:dyDescent="0.25">
      <c r="E58" s="63"/>
      <c r="F58" s="63"/>
      <c r="G58" s="63"/>
      <c r="H58" s="63"/>
    </row>
    <row r="59" spans="1:11" x14ac:dyDescent="0.25">
      <c r="E59" s="63"/>
      <c r="F59" s="63"/>
      <c r="G59" s="63"/>
      <c r="H59" s="63"/>
    </row>
    <row r="60" spans="1:11" x14ac:dyDescent="0.25">
      <c r="E60" s="63"/>
      <c r="F60" s="63"/>
      <c r="G60" s="63"/>
      <c r="H60" s="63"/>
    </row>
    <row r="61" spans="1:11" x14ac:dyDescent="0.25">
      <c r="E61" s="63"/>
      <c r="F61" s="63"/>
      <c r="G61" s="63"/>
      <c r="H61" s="63"/>
    </row>
  </sheetData>
  <sheetProtection password="C691" sheet="1" objects="1" scenarios="1"/>
  <customSheetViews>
    <customSheetView guid="{E83744A4-69ED-4080-AD44-5F2CB0BDC3A5}" showRuler="0">
      <selection activeCell="E45" sqref="E45 H45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34">
    <mergeCell ref="A47:E47"/>
    <mergeCell ref="A27:E27"/>
    <mergeCell ref="A31:E31"/>
    <mergeCell ref="A32:D32"/>
    <mergeCell ref="A40:E40"/>
    <mergeCell ref="C39:D39"/>
    <mergeCell ref="C46:D46"/>
    <mergeCell ref="A45:D45"/>
    <mergeCell ref="A38:D38"/>
    <mergeCell ref="D7:K7"/>
    <mergeCell ref="J9:K9"/>
    <mergeCell ref="F8:K8"/>
    <mergeCell ref="E9:E10"/>
    <mergeCell ref="A8:D9"/>
    <mergeCell ref="F9:G9"/>
    <mergeCell ref="H9:I9"/>
    <mergeCell ref="A7:C7"/>
    <mergeCell ref="A1:C1"/>
    <mergeCell ref="D3:K3"/>
    <mergeCell ref="D4:K4"/>
    <mergeCell ref="D6:K6"/>
    <mergeCell ref="A5:C5"/>
    <mergeCell ref="A4:C4"/>
    <mergeCell ref="A3:C3"/>
    <mergeCell ref="A2:C2"/>
    <mergeCell ref="A6:C6"/>
    <mergeCell ref="D1:E1"/>
    <mergeCell ref="D5:E5"/>
    <mergeCell ref="D2:K2"/>
    <mergeCell ref="A23:D23"/>
    <mergeCell ref="A24:D24"/>
    <mergeCell ref="A15:D15"/>
    <mergeCell ref="A16:D16"/>
    <mergeCell ref="C25:D25"/>
  </mergeCells>
  <phoneticPr fontId="18" type="noConversion"/>
  <pageMargins left="0.75" right="0.75" top="1" bottom="1" header="0.5" footer="0.5"/>
  <pageSetup scale="85" orientation="portrait" r:id="rId2"/>
  <headerFooter alignWithMargins="0">
    <oddHeader>&amp;L&amp;D&amp;C&amp;"Arial,Bold"&amp;11City of Huntsville Engineering Division&amp;R&amp;T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H44"/>
  <sheetViews>
    <sheetView view="pageBreakPreview" zoomScaleNormal="100" zoomScaleSheetLayoutView="100" workbookViewId="0">
      <selection activeCell="H8" sqref="H8"/>
    </sheetView>
  </sheetViews>
  <sheetFormatPr defaultRowHeight="13.2" x14ac:dyDescent="0.25"/>
  <cols>
    <col min="1" max="1" width="25.6640625" customWidth="1"/>
    <col min="2" max="2" width="16.10937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</f>
        <v xml:space="preserve"> </v>
      </c>
      <c r="C1" s="466"/>
      <c r="D1" s="121"/>
      <c r="E1" s="122"/>
      <c r="F1" s="123"/>
      <c r="G1" s="124"/>
    </row>
    <row r="2" spans="1:8" ht="13.8" x14ac:dyDescent="0.25">
      <c r="A2" s="180" t="s">
        <v>301</v>
      </c>
      <c r="B2" s="467">
        <f>'GRAND TOTAL FEE'!B2</f>
        <v>0</v>
      </c>
      <c r="C2" s="466"/>
      <c r="D2" s="121"/>
      <c r="E2" s="121"/>
      <c r="F2" s="121"/>
      <c r="G2" s="130"/>
    </row>
    <row r="3" spans="1:8" ht="13.8" x14ac:dyDescent="0.25">
      <c r="A3" s="180" t="s">
        <v>1</v>
      </c>
      <c r="B3" s="467">
        <f>'GRAND TOTAL FEE'!B3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'GRAND TOTAL FEE'!B4</f>
        <v>0</v>
      </c>
      <c r="C4" s="466"/>
      <c r="D4" s="466"/>
      <c r="E4" s="466"/>
      <c r="F4" s="466"/>
      <c r="G4" s="482"/>
    </row>
    <row r="5" spans="1:8" ht="13.8" x14ac:dyDescent="0.25">
      <c r="A5" s="180" t="s">
        <v>138</v>
      </c>
      <c r="B5" s="467">
        <f>'GRAND TOTAL FEE'!B5</f>
        <v>0</v>
      </c>
      <c r="C5" s="466"/>
      <c r="D5" s="121"/>
      <c r="E5" s="121"/>
      <c r="F5" s="121"/>
      <c r="G5" s="130"/>
    </row>
    <row r="6" spans="1:8" ht="13.8" x14ac:dyDescent="0.25">
      <c r="A6" s="180" t="s">
        <v>285</v>
      </c>
      <c r="B6" s="119">
        <f>'GRAND TOTAL FEE'!B6</f>
        <v>0</v>
      </c>
      <c r="C6" s="468"/>
      <c r="D6" s="466"/>
      <c r="E6" s="466"/>
      <c r="F6" s="466"/>
      <c r="G6" s="482"/>
    </row>
    <row r="7" spans="1:8" ht="14.4" thickBot="1" x14ac:dyDescent="0.3">
      <c r="A7" s="182" t="s">
        <v>263</v>
      </c>
      <c r="B7" s="555">
        <f>'GRAND TOTAL FEE'!B7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204</v>
      </c>
      <c r="B8" s="487"/>
      <c r="C8" s="487"/>
      <c r="D8" s="487"/>
      <c r="E8" s="487"/>
      <c r="F8" s="487"/>
      <c r="G8" s="488"/>
      <c r="H8" s="380" t="s">
        <v>393</v>
      </c>
    </row>
    <row r="9" spans="1:8" ht="13.8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423" t="s">
        <v>190</v>
      </c>
      <c r="B10" s="481"/>
      <c r="C10" s="228" t="s">
        <v>187</v>
      </c>
      <c r="D10" s="228" t="s">
        <v>296</v>
      </c>
      <c r="E10" s="228" t="s">
        <v>188</v>
      </c>
      <c r="F10" s="228" t="s">
        <v>295</v>
      </c>
      <c r="G10" s="228" t="s">
        <v>186</v>
      </c>
    </row>
    <row r="11" spans="1:8" ht="12.75" customHeight="1" x14ac:dyDescent="0.25">
      <c r="A11" s="444"/>
      <c r="B11" s="438"/>
      <c r="C11" s="68">
        <v>0</v>
      </c>
      <c r="D11" s="68">
        <v>0</v>
      </c>
      <c r="E11" s="129">
        <f t="shared" ref="E11:E16" si="0">C11*D11</f>
        <v>0</v>
      </c>
      <c r="F11" s="9">
        <v>0</v>
      </c>
      <c r="G11" s="4">
        <f t="shared" ref="G11:G16" si="1">E11*F11</f>
        <v>0</v>
      </c>
    </row>
    <row r="12" spans="1:8" ht="12.75" customHeight="1" x14ac:dyDescent="0.25">
      <c r="A12" s="444"/>
      <c r="B12" s="438"/>
      <c r="C12" s="68">
        <v>0</v>
      </c>
      <c r="D12" s="68">
        <v>0</v>
      </c>
      <c r="E12" s="129">
        <f t="shared" si="0"/>
        <v>0</v>
      </c>
      <c r="F12" s="9">
        <v>0</v>
      </c>
      <c r="G12" s="4">
        <f t="shared" si="1"/>
        <v>0</v>
      </c>
    </row>
    <row r="13" spans="1:8" ht="12.75" customHeight="1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ht="12.75" customHeight="1" x14ac:dyDescent="0.25">
      <c r="A14" s="444"/>
      <c r="B14" s="438"/>
      <c r="C14" s="150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ht="12.75" customHeight="1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ht="12.75" customHeight="1" x14ac:dyDescent="0.25">
      <c r="A16" s="444"/>
      <c r="B16" s="438"/>
      <c r="C16" s="68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ht="12.75" customHeight="1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ht="12.75" customHeight="1" x14ac:dyDescent="0.25">
      <c r="A18" s="177"/>
      <c r="B18" s="177"/>
      <c r="C18" s="177"/>
      <c r="D18" s="231"/>
      <c r="E18" s="231"/>
      <c r="F18" s="231"/>
      <c r="G18" s="232"/>
    </row>
    <row r="19" spans="1:7" ht="12.75" customHeight="1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ht="12.75" customHeight="1" x14ac:dyDescent="0.25">
      <c r="A20" s="445"/>
      <c r="B20" s="445"/>
      <c r="C20" s="445"/>
      <c r="D20" s="445"/>
      <c r="E20" s="445"/>
      <c r="F20" s="210"/>
      <c r="G20" s="69">
        <v>0</v>
      </c>
    </row>
    <row r="21" spans="1:7" ht="12.75" customHeight="1" x14ac:dyDescent="0.25">
      <c r="A21" s="170"/>
      <c r="B21" s="170"/>
      <c r="C21" s="170"/>
      <c r="D21" s="170"/>
      <c r="E21" s="170"/>
      <c r="F21" s="170"/>
      <c r="G21" s="170"/>
    </row>
    <row r="22" spans="1:7" ht="12.75" customHeight="1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ht="12.75" customHeight="1" x14ac:dyDescent="0.25">
      <c r="A23" s="445"/>
      <c r="B23" s="445"/>
      <c r="C23" s="445"/>
      <c r="D23" s="445"/>
      <c r="E23" s="445"/>
      <c r="F23" s="210"/>
      <c r="G23" s="69">
        <v>0</v>
      </c>
    </row>
    <row r="24" spans="1:7" ht="12.75" customHeight="1" x14ac:dyDescent="0.25">
      <c r="A24" s="170"/>
      <c r="B24" s="170"/>
      <c r="C24" s="170"/>
      <c r="D24" s="170"/>
      <c r="E24" s="170"/>
      <c r="F24" s="170"/>
      <c r="G24" s="170"/>
    </row>
    <row r="25" spans="1:7" ht="12.75" customHeight="1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ht="12.75" customHeight="1" x14ac:dyDescent="0.25">
      <c r="A26" s="495"/>
      <c r="B26" s="496"/>
      <c r="C26" s="496"/>
      <c r="D26" s="496"/>
      <c r="E26" s="496"/>
      <c r="F26" s="223"/>
      <c r="G26" s="69">
        <v>0</v>
      </c>
    </row>
    <row r="27" spans="1:7" ht="12.75" customHeight="1" x14ac:dyDescent="0.25">
      <c r="A27" s="237"/>
      <c r="B27" s="237"/>
      <c r="C27" s="237"/>
      <c r="D27" s="248"/>
      <c r="E27" s="248"/>
      <c r="F27" s="248"/>
      <c r="G27" s="238"/>
    </row>
    <row r="28" spans="1:7" ht="12.75" customHeight="1" x14ac:dyDescent="0.25">
      <c r="A28" s="170"/>
      <c r="B28" s="170"/>
      <c r="C28" s="170"/>
      <c r="D28" s="404" t="s">
        <v>196</v>
      </c>
      <c r="E28" s="494"/>
      <c r="F28" s="494"/>
      <c r="G28" s="239">
        <f>G17+G20+G23+G26</f>
        <v>0</v>
      </c>
    </row>
    <row r="29" spans="1:7" ht="12.75" customHeight="1" x14ac:dyDescent="0.25">
      <c r="A29" s="170"/>
      <c r="B29" s="170"/>
      <c r="C29" s="170"/>
      <c r="D29" s="170"/>
      <c r="E29" s="170"/>
      <c r="F29" s="170"/>
      <c r="G29" s="170"/>
    </row>
    <row r="30" spans="1:7" ht="12.75" customHeight="1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631"/>
      <c r="B31" s="484"/>
      <c r="C31" s="484"/>
      <c r="D31" s="484"/>
      <c r="E31" s="484"/>
      <c r="F31" s="484"/>
      <c r="G31" s="598"/>
    </row>
    <row r="32" spans="1:7" x14ac:dyDescent="0.25">
      <c r="A32" s="631"/>
      <c r="B32" s="484"/>
      <c r="C32" s="484"/>
      <c r="D32" s="484"/>
      <c r="E32" s="484"/>
      <c r="F32" s="484"/>
      <c r="G32" s="598"/>
    </row>
    <row r="33" spans="1:7" x14ac:dyDescent="0.25">
      <c r="A33" s="631"/>
      <c r="B33" s="484"/>
      <c r="C33" s="484"/>
      <c r="D33" s="484"/>
      <c r="E33" s="484"/>
      <c r="F33" s="484"/>
      <c r="G33" s="598"/>
    </row>
    <row r="34" spans="1:7" ht="12.75" customHeight="1" x14ac:dyDescent="0.25">
      <c r="A34" s="631"/>
      <c r="B34" s="484"/>
      <c r="C34" s="484"/>
      <c r="D34" s="484"/>
      <c r="E34" s="484"/>
      <c r="F34" s="484"/>
      <c r="G34" s="598"/>
    </row>
    <row r="35" spans="1:7" x14ac:dyDescent="0.25">
      <c r="A35" s="631"/>
      <c r="B35" s="484"/>
      <c r="C35" s="484"/>
      <c r="D35" s="484"/>
      <c r="E35" s="484"/>
      <c r="F35" s="484"/>
      <c r="G35" s="598"/>
    </row>
    <row r="36" spans="1:7" x14ac:dyDescent="0.25">
      <c r="A36" s="632"/>
      <c r="B36" s="541"/>
      <c r="C36" s="541"/>
      <c r="D36" s="541"/>
      <c r="E36" s="541"/>
      <c r="F36" s="541"/>
      <c r="G36" s="633"/>
    </row>
    <row r="39" spans="1:7" ht="5.25" customHeight="1" x14ac:dyDescent="0.25"/>
    <row r="42" spans="1:7" ht="5.25" customHeight="1" x14ac:dyDescent="0.25"/>
    <row r="44" spans="1:7" ht="5.25" customHeight="1" x14ac:dyDescent="0.25"/>
  </sheetData>
  <sheetProtection password="C691" sheet="1" objects="1" scenarios="1"/>
  <customSheetViews>
    <customSheetView guid="{E83744A4-69ED-4080-AD44-5F2CB0BDC3A5}" showRuler="0">
      <selection activeCell="E13" sqref="E13:F13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2">
    <mergeCell ref="A10:B10"/>
    <mergeCell ref="D17:F17"/>
    <mergeCell ref="D28:F28"/>
    <mergeCell ref="A15:B15"/>
    <mergeCell ref="A16:B16"/>
    <mergeCell ref="A20:E20"/>
    <mergeCell ref="B1:C1"/>
    <mergeCell ref="B2:C2"/>
    <mergeCell ref="B5:C5"/>
    <mergeCell ref="A31:G36"/>
    <mergeCell ref="A23:E23"/>
    <mergeCell ref="A26:E26"/>
    <mergeCell ref="A11:B11"/>
    <mergeCell ref="A12:B12"/>
    <mergeCell ref="A13:B13"/>
    <mergeCell ref="A14:B14"/>
    <mergeCell ref="B3:G3"/>
    <mergeCell ref="B4:G4"/>
    <mergeCell ref="C6:G6"/>
    <mergeCell ref="B7:G7"/>
    <mergeCell ref="C30:G30"/>
    <mergeCell ref="A8:G8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F26"/>
  <sheetViews>
    <sheetView view="pageBreakPreview" zoomScale="112" zoomScaleNormal="100" zoomScaleSheetLayoutView="112" workbookViewId="0">
      <selection activeCell="F8" sqref="F8"/>
    </sheetView>
  </sheetViews>
  <sheetFormatPr defaultRowHeight="13.2" x14ac:dyDescent="0.25"/>
  <cols>
    <col min="1" max="1" width="27.33203125" customWidth="1"/>
    <col min="2" max="2" width="23.44140625" customWidth="1"/>
    <col min="4" max="4" width="11.109375" bestFit="1" customWidth="1"/>
    <col min="5" max="5" width="20.88671875" customWidth="1"/>
  </cols>
  <sheetData>
    <row r="1" spans="1:6" ht="13.8" x14ac:dyDescent="0.25">
      <c r="A1" s="180" t="s">
        <v>0</v>
      </c>
      <c r="B1" s="119" t="str">
        <f>'GRAND TOTAL FEE'!B1:D1</f>
        <v xml:space="preserve"> </v>
      </c>
      <c r="C1" s="120"/>
      <c r="D1" s="121"/>
      <c r="E1" s="130"/>
    </row>
    <row r="2" spans="1:6" ht="13.8" x14ac:dyDescent="0.25">
      <c r="A2" s="180" t="s">
        <v>301</v>
      </c>
      <c r="B2" s="468">
        <f>'Roadway Plans (Man-days)'!D2</f>
        <v>0</v>
      </c>
      <c r="C2" s="466"/>
      <c r="D2" s="466"/>
      <c r="E2" s="482"/>
    </row>
    <row r="3" spans="1:6" ht="13.8" x14ac:dyDescent="0.25">
      <c r="A3" s="180" t="s">
        <v>1</v>
      </c>
      <c r="B3" s="527">
        <f>'GRAND TOTAL FEE'!B3</f>
        <v>0</v>
      </c>
      <c r="C3" s="466"/>
      <c r="D3" s="466"/>
      <c r="E3" s="482"/>
    </row>
    <row r="4" spans="1:6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6" ht="13.8" x14ac:dyDescent="0.25">
      <c r="A5" s="180" t="s">
        <v>138</v>
      </c>
      <c r="B5" s="125">
        <f>'GRAND TOTAL FEE'!B5</f>
        <v>0</v>
      </c>
      <c r="C5" s="120"/>
      <c r="D5" s="121"/>
      <c r="E5" s="130"/>
    </row>
    <row r="6" spans="1:6" ht="13.8" x14ac:dyDescent="0.25">
      <c r="A6" s="180" t="s">
        <v>285</v>
      </c>
      <c r="B6" s="472">
        <f>'GRAND TOTAL FEE'!B6</f>
        <v>0</v>
      </c>
      <c r="C6" s="466"/>
      <c r="D6" s="466"/>
      <c r="E6" s="482"/>
    </row>
    <row r="7" spans="1:6" ht="14.4" thickBot="1" x14ac:dyDescent="0.3">
      <c r="A7" s="182" t="s">
        <v>263</v>
      </c>
      <c r="B7" s="479">
        <f>'GRAND TOTAL FEE'!B7</f>
        <v>0</v>
      </c>
      <c r="C7" s="471"/>
      <c r="D7" s="471"/>
      <c r="E7" s="480"/>
    </row>
    <row r="8" spans="1:6" ht="16.8" thickTop="1" thickBot="1" x14ac:dyDescent="0.35">
      <c r="A8" s="486" t="s">
        <v>258</v>
      </c>
      <c r="B8" s="538"/>
      <c r="C8" s="538"/>
      <c r="D8" s="538"/>
      <c r="E8" s="539"/>
      <c r="F8" s="380" t="s">
        <v>393</v>
      </c>
    </row>
    <row r="9" spans="1:6" ht="13.8" thickTop="1" x14ac:dyDescent="0.25">
      <c r="A9" s="161"/>
      <c r="B9" s="165"/>
      <c r="C9" s="162"/>
      <c r="D9" s="162"/>
      <c r="E9" s="16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6.4" x14ac:dyDescent="0.25">
      <c r="A11" s="409"/>
      <c r="B11" s="592"/>
      <c r="C11" s="205" t="s">
        <v>283</v>
      </c>
      <c r="D11" s="206" t="s">
        <v>284</v>
      </c>
      <c r="E11" s="207"/>
    </row>
    <row r="12" spans="1:6" x14ac:dyDescent="0.25">
      <c r="A12" s="499" t="str">
        <f>'GRAND TOTAL FEE'!A28</f>
        <v>Project Engineer</v>
      </c>
      <c r="B12" s="500"/>
      <c r="C12" s="3">
        <f>'Bridge Plans (Man-days)'!G57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634" t="str">
        <f>'GRAND TOTAL FEE'!A30</f>
        <v>Design Engineer</v>
      </c>
      <c r="B13" s="625"/>
      <c r="C13" s="3">
        <f>'Bridge Plans (Man-days)'!I57</f>
        <v>0</v>
      </c>
      <c r="D13" s="4">
        <f>'GRAND TOTAL FEE'!B30*8</f>
        <v>0</v>
      </c>
      <c r="E13" s="4">
        <f>C13*D13</f>
        <v>0</v>
      </c>
    </row>
    <row r="14" spans="1:6" x14ac:dyDescent="0.25">
      <c r="A14" s="499" t="str">
        <f>'GRAND TOTAL FEE'!A31</f>
        <v>Engineer Tech. / CADD</v>
      </c>
      <c r="B14" s="500"/>
      <c r="C14" s="3">
        <f>'Bridge Plans (Man-days)'!K57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499" t="s">
        <v>4</v>
      </c>
      <c r="B15" s="50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137" t="s">
        <v>5</v>
      </c>
      <c r="E16" s="10">
        <f>SUM(E12:E15)</f>
        <v>0</v>
      </c>
    </row>
    <row r="17" spans="1:5" x14ac:dyDescent="0.25">
      <c r="A17" s="209"/>
      <c r="B17" s="118"/>
      <c r="C17" s="121"/>
      <c r="D17" s="189"/>
      <c r="E17" s="219"/>
    </row>
    <row r="18" spans="1:5" x14ac:dyDescent="0.25">
      <c r="A18" s="213" t="s">
        <v>170</v>
      </c>
      <c r="B18" s="214"/>
      <c r="C18" s="145"/>
      <c r="D18" s="145"/>
      <c r="E18" s="215"/>
    </row>
    <row r="19" spans="1:5" x14ac:dyDescent="0.25">
      <c r="A19" s="444"/>
      <c r="B19" s="445"/>
      <c r="C19" s="445"/>
      <c r="D19" s="210"/>
      <c r="E19" s="16">
        <v>0</v>
      </c>
    </row>
    <row r="20" spans="1:5" x14ac:dyDescent="0.25">
      <c r="A20" s="444"/>
      <c r="B20" s="445"/>
      <c r="C20" s="445"/>
      <c r="D20" s="210"/>
      <c r="E20" s="9">
        <v>0</v>
      </c>
    </row>
    <row r="21" spans="1:5" x14ac:dyDescent="0.25">
      <c r="A21" s="444"/>
      <c r="B21" s="445"/>
      <c r="C21" s="445"/>
      <c r="D21" s="210"/>
      <c r="E21" s="9">
        <v>0</v>
      </c>
    </row>
    <row r="22" spans="1:5" x14ac:dyDescent="0.25">
      <c r="A22" s="192" t="s">
        <v>139</v>
      </c>
      <c r="B22" s="121"/>
      <c r="C22" s="121"/>
      <c r="D22" s="210"/>
      <c r="E22" s="4">
        <f>SUM(E19:E21)*0.05</f>
        <v>0</v>
      </c>
    </row>
    <row r="23" spans="1:5" x14ac:dyDescent="0.25">
      <c r="A23" s="209" t="s">
        <v>3</v>
      </c>
      <c r="B23" s="118"/>
      <c r="C23" s="121"/>
      <c r="D23" s="216" t="s">
        <v>5</v>
      </c>
      <c r="E23" s="10">
        <f>SUM(E19:E22)</f>
        <v>0</v>
      </c>
    </row>
    <row r="24" spans="1:5" x14ac:dyDescent="0.25">
      <c r="A24" s="209"/>
      <c r="B24" s="217"/>
      <c r="C24" s="195"/>
      <c r="D24" s="218"/>
      <c r="E24" s="219"/>
    </row>
    <row r="25" spans="1:5" x14ac:dyDescent="0.25">
      <c r="A25" s="220" t="s">
        <v>3</v>
      </c>
      <c r="B25" s="221"/>
      <c r="C25" s="430" t="s">
        <v>312</v>
      </c>
      <c r="D25" s="498"/>
      <c r="E25" s="10">
        <f>E16+E23</f>
        <v>0</v>
      </c>
    </row>
    <row r="26" spans="1:5" x14ac:dyDescent="0.25">
      <c r="A26" s="170" t="s">
        <v>3</v>
      </c>
      <c r="B26" s="170"/>
      <c r="C26" s="170"/>
      <c r="D26" s="170"/>
      <c r="E26" s="170"/>
    </row>
  </sheetData>
  <sheetProtection password="C691" sheet="1" objects="1" scenarios="1"/>
  <customSheetViews>
    <customSheetView guid="{E83744A4-69ED-4080-AD44-5F2CB0BDC3A5}" showRuler="0">
      <selection activeCell="C14" sqref="C14:D14"/>
      <pageMargins left="0.75" right="0.75" top="1" bottom="1" header="0.5" footer="0.5"/>
      <pageSetup scale="92"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5">
    <mergeCell ref="C25:D25"/>
    <mergeCell ref="B2:E2"/>
    <mergeCell ref="A8:E8"/>
    <mergeCell ref="A19:C19"/>
    <mergeCell ref="A20:C20"/>
    <mergeCell ref="A12:B12"/>
    <mergeCell ref="A13:B13"/>
    <mergeCell ref="A14:B14"/>
    <mergeCell ref="A15:B15"/>
    <mergeCell ref="B3:E3"/>
    <mergeCell ref="B4:E4"/>
    <mergeCell ref="B6:E6"/>
    <mergeCell ref="B7:E7"/>
    <mergeCell ref="A11:B11"/>
    <mergeCell ref="A21:C21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2"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67"/>
  <sheetViews>
    <sheetView view="pageBreakPreview" zoomScale="112" zoomScaleNormal="100" zoomScaleSheetLayoutView="112" workbookViewId="0">
      <pane ySplit="10" topLeftCell="A23" activePane="bottomLeft" state="frozen"/>
      <selection pane="bottomLeft" activeCell="K48" sqref="K48"/>
    </sheetView>
  </sheetViews>
  <sheetFormatPr defaultRowHeight="13.2" x14ac:dyDescent="0.25"/>
  <cols>
    <col min="1" max="1" width="10.33203125" style="5" customWidth="1"/>
    <col min="2" max="2" width="8.33203125" customWidth="1"/>
    <col min="3" max="3" width="6.88671875" customWidth="1"/>
    <col min="4" max="4" width="12.6640625" customWidth="1"/>
    <col min="5" max="5" width="8.109375" customWidth="1"/>
    <col min="6" max="6" width="7" customWidth="1"/>
    <col min="7" max="7" width="6.6640625" customWidth="1"/>
    <col min="8" max="8" width="6.88671875" customWidth="1"/>
    <col min="9" max="9" width="6.6640625" style="32" customWidth="1"/>
    <col min="10" max="10" width="6.88671875" style="32" customWidth="1"/>
    <col min="11" max="11" width="6.6640625" customWidth="1"/>
  </cols>
  <sheetData>
    <row r="1" spans="1:11" ht="13.8" x14ac:dyDescent="0.25">
      <c r="A1" s="465" t="s">
        <v>0</v>
      </c>
      <c r="B1" s="466"/>
      <c r="C1" s="466"/>
      <c r="D1" s="468" t="str">
        <f>'GRAND TOTAL FEE'!B1</f>
        <v xml:space="preserve"> </v>
      </c>
      <c r="E1" s="466"/>
      <c r="F1" s="121"/>
      <c r="G1" s="121"/>
      <c r="H1" s="121"/>
      <c r="I1" s="121"/>
      <c r="J1" s="121"/>
      <c r="K1" s="130"/>
    </row>
    <row r="2" spans="1:11" ht="13.8" x14ac:dyDescent="0.25">
      <c r="A2" s="465" t="s">
        <v>301</v>
      </c>
      <c r="B2" s="466"/>
      <c r="C2" s="466"/>
      <c r="D2" s="468">
        <f>'GRAND TOTAL FEE'!B2</f>
        <v>0</v>
      </c>
      <c r="E2" s="466"/>
      <c r="F2" s="149"/>
      <c r="G2" s="121"/>
      <c r="H2" s="121"/>
      <c r="I2" s="121"/>
      <c r="J2" s="121"/>
      <c r="K2" s="130"/>
    </row>
    <row r="3" spans="1:11" ht="13.8" x14ac:dyDescent="0.25">
      <c r="A3" s="465" t="s">
        <v>1</v>
      </c>
      <c r="B3" s="466"/>
      <c r="C3" s="466"/>
      <c r="D3" s="468">
        <f>'GRAND TOTAL FEE'!B3</f>
        <v>0</v>
      </c>
      <c r="E3" s="466"/>
      <c r="F3" s="466"/>
      <c r="G3" s="466"/>
      <c r="H3" s="466"/>
      <c r="I3" s="466"/>
      <c r="J3" s="466"/>
      <c r="K3" s="482"/>
    </row>
    <row r="4" spans="1:11" ht="13.8" x14ac:dyDescent="0.25">
      <c r="A4" s="465" t="s">
        <v>132</v>
      </c>
      <c r="B4" s="466"/>
      <c r="C4" s="466"/>
      <c r="D4" s="468">
        <f>'GRAND TOTAL FEE'!B4</f>
        <v>0</v>
      </c>
      <c r="E4" s="466"/>
      <c r="F4" s="466"/>
      <c r="G4" s="466"/>
      <c r="H4" s="466"/>
      <c r="I4" s="466"/>
      <c r="J4" s="466"/>
      <c r="K4" s="482"/>
    </row>
    <row r="5" spans="1:11" ht="13.8" x14ac:dyDescent="0.25">
      <c r="A5" s="465" t="s">
        <v>138</v>
      </c>
      <c r="B5" s="466"/>
      <c r="C5" s="466"/>
      <c r="D5" s="468">
        <f>'GRAND TOTAL FEE'!B5</f>
        <v>0</v>
      </c>
      <c r="E5" s="466"/>
      <c r="F5" s="149"/>
      <c r="G5" s="121"/>
      <c r="H5" s="121"/>
      <c r="I5" s="121"/>
      <c r="J5" s="121"/>
      <c r="K5" s="130"/>
    </row>
    <row r="6" spans="1:11" ht="13.8" x14ac:dyDescent="0.25">
      <c r="A6" s="465" t="s">
        <v>285</v>
      </c>
      <c r="B6" s="466"/>
      <c r="C6" s="466"/>
      <c r="D6" s="468">
        <f>'GRAND TOTAL FEE'!B6</f>
        <v>0</v>
      </c>
      <c r="E6" s="466"/>
      <c r="F6" s="466"/>
      <c r="G6" s="466"/>
      <c r="H6" s="466"/>
      <c r="I6" s="466"/>
      <c r="J6" s="466"/>
      <c r="K6" s="482"/>
    </row>
    <row r="7" spans="1:11" ht="14.4" thickBot="1" x14ac:dyDescent="0.3">
      <c r="A7" s="470" t="s">
        <v>263</v>
      </c>
      <c r="B7" s="471"/>
      <c r="C7" s="471"/>
      <c r="D7" s="530">
        <f>'GRAND TOTAL FEE'!B7</f>
        <v>0</v>
      </c>
      <c r="E7" s="471"/>
      <c r="F7" s="471"/>
      <c r="G7" s="471"/>
      <c r="H7" s="471"/>
      <c r="I7" s="471"/>
      <c r="J7" s="471"/>
      <c r="K7" s="480"/>
    </row>
    <row r="8" spans="1:11" ht="13.5" customHeight="1" thickTop="1" x14ac:dyDescent="0.25">
      <c r="A8" s="635" t="s">
        <v>269</v>
      </c>
      <c r="B8" s="636"/>
      <c r="C8" s="636"/>
      <c r="D8" s="637"/>
      <c r="E8" s="293" t="s">
        <v>3</v>
      </c>
      <c r="F8" s="611" t="s">
        <v>7</v>
      </c>
      <c r="G8" s="612"/>
      <c r="H8" s="612"/>
      <c r="I8" s="612"/>
      <c r="J8" s="613"/>
      <c r="K8" s="614"/>
    </row>
    <row r="9" spans="1:11" ht="26.25" customHeight="1" x14ac:dyDescent="0.25">
      <c r="A9" s="638"/>
      <c r="B9" s="639"/>
      <c r="C9" s="639"/>
      <c r="D9" s="640"/>
      <c r="E9" s="170"/>
      <c r="F9" s="523" t="str">
        <f>'GRAND TOTAL FEE'!A28</f>
        <v>Project Engineer</v>
      </c>
      <c r="G9" s="510"/>
      <c r="H9" s="523" t="str">
        <f>'GRAND TOTAL FEE'!A30</f>
        <v>Design Engineer</v>
      </c>
      <c r="I9" s="510"/>
      <c r="J9" s="523" t="str">
        <f>'GRAND TOTAL FEE'!A31</f>
        <v>Engineer Tech. / CADD</v>
      </c>
      <c r="K9" s="510"/>
    </row>
    <row r="10" spans="1:11" ht="26.25" customHeight="1" x14ac:dyDescent="0.25">
      <c r="A10" s="258"/>
      <c r="B10" s="294" t="s">
        <v>6</v>
      </c>
      <c r="C10" s="295"/>
      <c r="D10" s="296"/>
      <c r="E10" s="297" t="s">
        <v>249</v>
      </c>
      <c r="F10" s="245" t="s">
        <v>256</v>
      </c>
      <c r="G10" s="222" t="s">
        <v>8</v>
      </c>
      <c r="H10" s="245" t="s">
        <v>256</v>
      </c>
      <c r="I10" s="222" t="s">
        <v>8</v>
      </c>
      <c r="J10" s="245" t="s">
        <v>256</v>
      </c>
      <c r="K10" s="263" t="s">
        <v>8</v>
      </c>
    </row>
    <row r="11" spans="1:11" x14ac:dyDescent="0.25">
      <c r="A11" s="188" t="s">
        <v>9</v>
      </c>
      <c r="B11" s="189"/>
      <c r="C11" s="121"/>
      <c r="D11" s="121"/>
      <c r="E11" s="76">
        <v>0</v>
      </c>
      <c r="F11" s="76">
        <v>0</v>
      </c>
      <c r="G11" s="142">
        <f>E11*F11</f>
        <v>0</v>
      </c>
      <c r="H11" s="76">
        <v>0</v>
      </c>
      <c r="I11" s="142">
        <f>E11*H11</f>
        <v>0</v>
      </c>
      <c r="J11" s="76">
        <v>0</v>
      </c>
      <c r="K11" s="3">
        <f>E11*J11</f>
        <v>0</v>
      </c>
    </row>
    <row r="12" spans="1:11" x14ac:dyDescent="0.25">
      <c r="A12" s="188" t="s">
        <v>10</v>
      </c>
      <c r="B12" s="189"/>
      <c r="C12" s="121"/>
      <c r="D12" s="121"/>
      <c r="E12" s="76">
        <v>0</v>
      </c>
      <c r="F12" s="76">
        <v>0</v>
      </c>
      <c r="G12" s="142">
        <f>E12*F12</f>
        <v>0</v>
      </c>
      <c r="H12" s="76">
        <v>0</v>
      </c>
      <c r="I12" s="142">
        <f>E12*H12</f>
        <v>0</v>
      </c>
      <c r="J12" s="76">
        <v>0</v>
      </c>
      <c r="K12" s="3">
        <f>E12*J12</f>
        <v>0</v>
      </c>
    </row>
    <row r="13" spans="1:11" x14ac:dyDescent="0.25">
      <c r="A13" s="188" t="s">
        <v>11</v>
      </c>
      <c r="B13" s="189"/>
      <c r="C13" s="189"/>
      <c r="D13" s="121"/>
      <c r="E13" s="76">
        <v>0</v>
      </c>
      <c r="F13" s="76">
        <v>0</v>
      </c>
      <c r="G13" s="142">
        <f>E13*F13</f>
        <v>0</v>
      </c>
      <c r="H13" s="76">
        <v>0</v>
      </c>
      <c r="I13" s="142">
        <f>E13*H13</f>
        <v>0</v>
      </c>
      <c r="J13" s="76">
        <v>0</v>
      </c>
      <c r="K13" s="3">
        <f>E13*J13</f>
        <v>0</v>
      </c>
    </row>
    <row r="14" spans="1:11" x14ac:dyDescent="0.25">
      <c r="A14" s="188" t="s">
        <v>12</v>
      </c>
      <c r="B14" s="189"/>
      <c r="C14" s="189"/>
      <c r="D14" s="121"/>
      <c r="E14" s="76">
        <v>0</v>
      </c>
      <c r="F14" s="76">
        <v>0</v>
      </c>
      <c r="G14" s="142">
        <f>E14*F14</f>
        <v>0</v>
      </c>
      <c r="H14" s="76">
        <v>0</v>
      </c>
      <c r="I14" s="142">
        <f>E14*H14</f>
        <v>0</v>
      </c>
      <c r="J14" s="76">
        <v>0</v>
      </c>
      <c r="K14" s="3">
        <f>E14*J14</f>
        <v>0</v>
      </c>
    </row>
    <row r="15" spans="1:11" x14ac:dyDescent="0.25">
      <c r="A15" s="213" t="s">
        <v>18</v>
      </c>
      <c r="B15" s="214"/>
      <c r="C15" s="145"/>
      <c r="D15" s="145"/>
      <c r="E15" s="42" t="s">
        <v>19</v>
      </c>
      <c r="F15" s="42" t="s">
        <v>3</v>
      </c>
      <c r="G15" s="42" t="s">
        <v>3</v>
      </c>
      <c r="H15" s="42"/>
      <c r="I15" s="42"/>
      <c r="J15" s="145"/>
      <c r="K15" s="203"/>
    </row>
    <row r="16" spans="1:11" x14ac:dyDescent="0.25">
      <c r="A16" s="192" t="s">
        <v>20</v>
      </c>
      <c r="B16" s="121"/>
      <c r="C16" s="121"/>
      <c r="D16" s="121"/>
      <c r="E16" s="76">
        <v>0</v>
      </c>
      <c r="F16" s="76">
        <v>0</v>
      </c>
      <c r="G16" s="142">
        <f>E16*F16</f>
        <v>0</v>
      </c>
      <c r="H16" s="76">
        <v>0</v>
      </c>
      <c r="I16" s="142">
        <f>E16*H16</f>
        <v>0</v>
      </c>
      <c r="J16" s="76">
        <v>0</v>
      </c>
      <c r="K16" s="3">
        <f>E16*J16</f>
        <v>0</v>
      </c>
    </row>
    <row r="17" spans="1:11" x14ac:dyDescent="0.25">
      <c r="A17" s="213" t="s">
        <v>40</v>
      </c>
      <c r="B17" s="214"/>
      <c r="C17" s="214"/>
      <c r="D17" s="145"/>
      <c r="E17" s="42"/>
      <c r="F17" s="42"/>
      <c r="G17" s="42"/>
      <c r="H17" s="42"/>
      <c r="I17" s="42"/>
      <c r="J17" s="145"/>
      <c r="K17" s="203"/>
    </row>
    <row r="18" spans="1:11" x14ac:dyDescent="0.25">
      <c r="A18" s="192" t="s">
        <v>270</v>
      </c>
      <c r="B18" s="121"/>
      <c r="C18" s="121"/>
      <c r="D18" s="121"/>
      <c r="E18" s="76">
        <v>0</v>
      </c>
      <c r="F18" s="76">
        <v>0</v>
      </c>
      <c r="G18" s="142">
        <f>E18*F18</f>
        <v>0</v>
      </c>
      <c r="H18" s="76">
        <v>0</v>
      </c>
      <c r="I18" s="142">
        <f>E18*H18</f>
        <v>0</v>
      </c>
      <c r="J18" s="76">
        <v>0</v>
      </c>
      <c r="K18" s="3">
        <f>E18*J18</f>
        <v>0</v>
      </c>
    </row>
    <row r="19" spans="1:11" x14ac:dyDescent="0.25">
      <c r="A19" s="213" t="s">
        <v>52</v>
      </c>
      <c r="B19" s="214"/>
      <c r="C19" s="145"/>
      <c r="D19" s="145"/>
      <c r="E19" s="42"/>
      <c r="F19" s="42"/>
      <c r="G19" s="42"/>
      <c r="H19" s="42"/>
      <c r="I19" s="42"/>
      <c r="J19" s="165"/>
      <c r="K19" s="203"/>
    </row>
    <row r="20" spans="1:11" x14ac:dyDescent="0.25">
      <c r="A20" s="192" t="s">
        <v>271</v>
      </c>
      <c r="B20" s="121"/>
      <c r="C20" s="121"/>
      <c r="D20" s="121"/>
      <c r="E20" s="76">
        <v>0</v>
      </c>
      <c r="F20" s="76">
        <v>0</v>
      </c>
      <c r="G20" s="142">
        <f>E20*F20</f>
        <v>0</v>
      </c>
      <c r="H20" s="76">
        <v>0</v>
      </c>
      <c r="I20" s="142">
        <f>E20*H20</f>
        <v>0</v>
      </c>
      <c r="J20" s="76">
        <v>0</v>
      </c>
      <c r="K20" s="3">
        <f>E20*J20</f>
        <v>0</v>
      </c>
    </row>
    <row r="21" spans="1:11" x14ac:dyDescent="0.25">
      <c r="A21" s="213" t="s">
        <v>59</v>
      </c>
      <c r="B21" s="214"/>
      <c r="C21" s="145"/>
      <c r="D21" s="145"/>
      <c r="E21" s="42"/>
      <c r="F21" s="42"/>
      <c r="G21" s="42"/>
      <c r="H21" s="42"/>
      <c r="I21" s="42"/>
      <c r="J21" s="145"/>
      <c r="K21" s="215"/>
    </row>
    <row r="22" spans="1:11" x14ac:dyDescent="0.25">
      <c r="A22" s="192" t="s">
        <v>60</v>
      </c>
      <c r="B22" s="121"/>
      <c r="C22" s="121"/>
      <c r="D22" s="121"/>
      <c r="E22" s="76">
        <v>0</v>
      </c>
      <c r="F22" s="76">
        <v>0</v>
      </c>
      <c r="G22" s="142">
        <f>E22*F22</f>
        <v>0</v>
      </c>
      <c r="H22" s="76">
        <v>0</v>
      </c>
      <c r="I22" s="142">
        <f>E22*H22</f>
        <v>0</v>
      </c>
      <c r="J22" s="76">
        <v>0</v>
      </c>
      <c r="K22" s="3">
        <f>E22*J22</f>
        <v>0</v>
      </c>
    </row>
    <row r="23" spans="1:11" x14ac:dyDescent="0.25">
      <c r="A23" s="213" t="s">
        <v>273</v>
      </c>
      <c r="B23" s="214"/>
      <c r="C23" s="214"/>
      <c r="D23" s="145"/>
      <c r="E23" s="42"/>
      <c r="F23" s="42"/>
      <c r="G23" s="42"/>
      <c r="H23" s="42"/>
      <c r="I23" s="42"/>
      <c r="J23" s="145"/>
      <c r="K23" s="215"/>
    </row>
    <row r="24" spans="1:11" x14ac:dyDescent="0.25">
      <c r="A24" s="192" t="s">
        <v>274</v>
      </c>
      <c r="B24" s="121"/>
      <c r="C24" s="121"/>
      <c r="D24" s="121"/>
      <c r="E24" s="76">
        <v>0</v>
      </c>
      <c r="F24" s="76">
        <v>0</v>
      </c>
      <c r="G24" s="142">
        <f>E24*F24</f>
        <v>0</v>
      </c>
      <c r="H24" s="76">
        <v>0</v>
      </c>
      <c r="I24" s="142">
        <f>E24*H24</f>
        <v>0</v>
      </c>
      <c r="J24" s="76">
        <v>0</v>
      </c>
      <c r="K24" s="3">
        <f>E24*J24</f>
        <v>0</v>
      </c>
    </row>
    <row r="25" spans="1:11" x14ac:dyDescent="0.25">
      <c r="A25" s="192" t="s">
        <v>62</v>
      </c>
      <c r="B25" s="121"/>
      <c r="C25" s="121"/>
      <c r="D25" s="121"/>
      <c r="E25" s="76">
        <v>0</v>
      </c>
      <c r="F25" s="76">
        <v>0</v>
      </c>
      <c r="G25" s="142">
        <f>E25*F25</f>
        <v>0</v>
      </c>
      <c r="H25" s="76">
        <v>0</v>
      </c>
      <c r="I25" s="142">
        <f>E25*H25</f>
        <v>0</v>
      </c>
      <c r="J25" s="76">
        <v>0</v>
      </c>
      <c r="K25" s="3">
        <f>E25*J25</f>
        <v>0</v>
      </c>
    </row>
    <row r="26" spans="1:11" x14ac:dyDescent="0.25">
      <c r="A26" s="192" t="s">
        <v>303</v>
      </c>
      <c r="B26" s="121"/>
      <c r="C26" s="121"/>
      <c r="D26" s="121"/>
      <c r="E26" s="76">
        <v>0</v>
      </c>
      <c r="F26" s="76">
        <v>0</v>
      </c>
      <c r="G26" s="142">
        <f>E26*F26</f>
        <v>0</v>
      </c>
      <c r="H26" s="76">
        <v>0</v>
      </c>
      <c r="I26" s="142">
        <f>E26*H26</f>
        <v>0</v>
      </c>
      <c r="J26" s="76">
        <v>0</v>
      </c>
      <c r="K26" s="3">
        <f>E26*J26</f>
        <v>0</v>
      </c>
    </row>
    <row r="27" spans="1:11" x14ac:dyDescent="0.25">
      <c r="A27" s="444"/>
      <c r="B27" s="445"/>
      <c r="C27" s="445"/>
      <c r="D27" s="438"/>
      <c r="E27" s="76">
        <v>0</v>
      </c>
      <c r="F27" s="76">
        <v>0</v>
      </c>
      <c r="G27" s="142">
        <f>E27*F27</f>
        <v>0</v>
      </c>
      <c r="H27" s="76">
        <v>0</v>
      </c>
      <c r="I27" s="142">
        <f>E27*H27</f>
        <v>0</v>
      </c>
      <c r="J27" s="76">
        <v>0</v>
      </c>
      <c r="K27" s="3">
        <f>E27*J27</f>
        <v>0</v>
      </c>
    </row>
    <row r="28" spans="1:11" x14ac:dyDescent="0.25">
      <c r="A28" s="213" t="s">
        <v>65</v>
      </c>
      <c r="B28" s="214"/>
      <c r="C28" s="145"/>
      <c r="D28" s="145"/>
      <c r="E28" s="145"/>
      <c r="F28" s="42"/>
      <c r="G28" s="42"/>
      <c r="H28" s="42"/>
      <c r="I28" s="42"/>
      <c r="J28" s="145"/>
      <c r="K28" s="215"/>
    </row>
    <row r="29" spans="1:11" x14ac:dyDescent="0.25">
      <c r="A29" s="192" t="s">
        <v>251</v>
      </c>
      <c r="B29" s="121"/>
      <c r="C29" s="121"/>
      <c r="D29" s="121"/>
      <c r="E29" s="76">
        <v>0</v>
      </c>
      <c r="F29" s="76">
        <v>0</v>
      </c>
      <c r="G29" s="142">
        <f>E29*F29</f>
        <v>0</v>
      </c>
      <c r="H29" s="76">
        <v>0</v>
      </c>
      <c r="I29" s="142">
        <f>E29*H29</f>
        <v>0</v>
      </c>
      <c r="J29" s="76">
        <v>0</v>
      </c>
      <c r="K29" s="3">
        <f>E29*J29</f>
        <v>0</v>
      </c>
    </row>
    <row r="30" spans="1:11" x14ac:dyDescent="0.25">
      <c r="A30" s="192" t="s">
        <v>254</v>
      </c>
      <c r="B30" s="121"/>
      <c r="C30" s="121"/>
      <c r="D30" s="121"/>
      <c r="E30" s="76">
        <v>0</v>
      </c>
      <c r="F30" s="76">
        <v>0</v>
      </c>
      <c r="G30" s="142">
        <f>E30*F30</f>
        <v>0</v>
      </c>
      <c r="H30" s="76">
        <v>0</v>
      </c>
      <c r="I30" s="142">
        <f>E30*H30</f>
        <v>0</v>
      </c>
      <c r="J30" s="76">
        <v>0</v>
      </c>
      <c r="K30" s="3">
        <f>E30*J30</f>
        <v>0</v>
      </c>
    </row>
    <row r="31" spans="1:11" x14ac:dyDescent="0.25">
      <c r="A31" s="213" t="s">
        <v>275</v>
      </c>
      <c r="B31" s="145"/>
      <c r="C31" s="145"/>
      <c r="D31" s="145"/>
      <c r="E31" s="42"/>
      <c r="F31" s="42"/>
      <c r="G31" s="42"/>
      <c r="H31" s="42"/>
      <c r="I31" s="42"/>
      <c r="J31" s="42"/>
      <c r="K31" s="108"/>
    </row>
    <row r="32" spans="1:11" x14ac:dyDescent="0.25">
      <c r="A32" s="192" t="s">
        <v>276</v>
      </c>
      <c r="B32" s="121"/>
      <c r="C32" s="121"/>
      <c r="D32" s="121"/>
      <c r="E32" s="76">
        <v>0</v>
      </c>
      <c r="F32" s="76">
        <v>0</v>
      </c>
      <c r="G32" s="142">
        <f>E32*F32</f>
        <v>0</v>
      </c>
      <c r="H32" s="76">
        <v>0</v>
      </c>
      <c r="I32" s="142">
        <f>E32*H32</f>
        <v>0</v>
      </c>
      <c r="J32" s="76">
        <v>0</v>
      </c>
      <c r="K32" s="3">
        <f>E32*J32</f>
        <v>0</v>
      </c>
    </row>
    <row r="33" spans="1:11" x14ac:dyDescent="0.25">
      <c r="A33" s="444"/>
      <c r="B33" s="445"/>
      <c r="C33" s="445"/>
      <c r="D33" s="438"/>
      <c r="E33" s="76">
        <v>0</v>
      </c>
      <c r="F33" s="76">
        <v>0</v>
      </c>
      <c r="G33" s="142">
        <f>E33*F33</f>
        <v>0</v>
      </c>
      <c r="H33" s="76">
        <v>0</v>
      </c>
      <c r="I33" s="142">
        <f>E33*H33</f>
        <v>0</v>
      </c>
      <c r="J33" s="76">
        <v>0</v>
      </c>
      <c r="K33" s="3">
        <f>E33*J33</f>
        <v>0</v>
      </c>
    </row>
    <row r="34" spans="1:11" x14ac:dyDescent="0.25">
      <c r="A34" s="213" t="s">
        <v>272</v>
      </c>
      <c r="B34" s="214"/>
      <c r="C34" s="214"/>
      <c r="D34" s="145"/>
      <c r="E34" s="42"/>
      <c r="F34" s="42"/>
      <c r="G34" s="42"/>
      <c r="H34" s="42"/>
      <c r="I34" s="42"/>
      <c r="J34" s="145"/>
      <c r="K34" s="215"/>
    </row>
    <row r="35" spans="1:11" x14ac:dyDescent="0.25">
      <c r="A35" s="192" t="s">
        <v>51</v>
      </c>
      <c r="B35" s="121"/>
      <c r="C35" s="121"/>
      <c r="D35" s="121"/>
      <c r="E35" s="76">
        <v>0</v>
      </c>
      <c r="F35" s="76">
        <v>0</v>
      </c>
      <c r="G35" s="142">
        <f>E35*F35</f>
        <v>0</v>
      </c>
      <c r="H35" s="76">
        <v>0</v>
      </c>
      <c r="I35" s="142">
        <f>E35*H35</f>
        <v>0</v>
      </c>
      <c r="J35" s="76">
        <v>0</v>
      </c>
      <c r="K35" s="3">
        <f>E35*J35</f>
        <v>0</v>
      </c>
    </row>
    <row r="36" spans="1:11" x14ac:dyDescent="0.25">
      <c r="A36" s="298" t="s">
        <v>70</v>
      </c>
      <c r="B36" s="299"/>
      <c r="C36" s="299"/>
      <c r="D36" s="299"/>
      <c r="E36" s="3">
        <f>SUM(E11:E35)</f>
        <v>0</v>
      </c>
      <c r="F36" s="300" t="s">
        <v>3</v>
      </c>
      <c r="G36" s="3">
        <f>SUM(G11:G35)</f>
        <v>0</v>
      </c>
      <c r="H36" s="300" t="s">
        <v>3</v>
      </c>
      <c r="I36" s="3">
        <f>SUM(I11:I35)</f>
        <v>0</v>
      </c>
      <c r="J36" s="300" t="s">
        <v>3</v>
      </c>
      <c r="K36" s="3">
        <f>SUM(K11:K35)</f>
        <v>0</v>
      </c>
    </row>
    <row r="37" spans="1:11" x14ac:dyDescent="0.25">
      <c r="A37" s="213" t="s">
        <v>67</v>
      </c>
      <c r="B37" s="214"/>
      <c r="C37" s="214"/>
      <c r="D37" s="145"/>
      <c r="E37" s="42"/>
      <c r="F37" s="42"/>
      <c r="G37" s="42"/>
      <c r="H37" s="42"/>
      <c r="I37" s="35"/>
      <c r="J37" s="165"/>
      <c r="K37" s="203"/>
    </row>
    <row r="38" spans="1:11" x14ac:dyDescent="0.25">
      <c r="A38" s="192" t="s">
        <v>68</v>
      </c>
      <c r="B38" s="121"/>
      <c r="C38" s="121"/>
      <c r="D38" s="121"/>
      <c r="E38" s="301" t="s">
        <v>3</v>
      </c>
      <c r="F38" s="289" t="s">
        <v>3</v>
      </c>
      <c r="G38" s="76">
        <v>0</v>
      </c>
      <c r="H38" s="302" t="s">
        <v>3</v>
      </c>
      <c r="I38" s="76">
        <v>0</v>
      </c>
      <c r="J38" s="302" t="s">
        <v>3</v>
      </c>
      <c r="K38" s="6">
        <v>0</v>
      </c>
    </row>
    <row r="39" spans="1:11" x14ac:dyDescent="0.25">
      <c r="A39" s="192" t="s">
        <v>252</v>
      </c>
      <c r="B39" s="121"/>
      <c r="C39" s="121"/>
      <c r="D39" s="121"/>
      <c r="E39" s="303" t="s">
        <v>3</v>
      </c>
      <c r="F39" s="304" t="s">
        <v>3</v>
      </c>
      <c r="G39" s="76">
        <v>0</v>
      </c>
      <c r="H39" s="305" t="s">
        <v>3</v>
      </c>
      <c r="I39" s="76">
        <v>0</v>
      </c>
      <c r="J39" s="305" t="s">
        <v>3</v>
      </c>
      <c r="K39" s="6">
        <v>0</v>
      </c>
    </row>
    <row r="40" spans="1:11" x14ac:dyDescent="0.25">
      <c r="A40" s="192" t="s">
        <v>253</v>
      </c>
      <c r="B40" s="121"/>
      <c r="C40" s="121"/>
      <c r="D40" s="121"/>
      <c r="E40" s="306" t="s">
        <v>3</v>
      </c>
      <c r="F40" s="307" t="s">
        <v>3</v>
      </c>
      <c r="G40" s="76">
        <v>0</v>
      </c>
      <c r="H40" s="308" t="s">
        <v>3</v>
      </c>
      <c r="I40" s="76">
        <v>0</v>
      </c>
      <c r="J40" s="308" t="s">
        <v>3</v>
      </c>
      <c r="K40" s="6">
        <v>0</v>
      </c>
    </row>
    <row r="41" spans="1:11" x14ac:dyDescent="0.25">
      <c r="A41" s="309"/>
      <c r="B41" s="145"/>
      <c r="C41" s="145"/>
      <c r="D41" s="145"/>
      <c r="E41" s="145"/>
      <c r="F41" s="42"/>
      <c r="G41" s="42"/>
      <c r="H41" s="42"/>
      <c r="I41" s="42"/>
      <c r="J41" s="165"/>
      <c r="K41" s="203"/>
    </row>
    <row r="42" spans="1:11" s="8" customFormat="1" x14ac:dyDescent="0.25">
      <c r="A42" s="188" t="s">
        <v>69</v>
      </c>
      <c r="B42" s="189"/>
      <c r="C42" s="121"/>
      <c r="D42" s="121"/>
      <c r="E42" s="310" t="s">
        <v>3</v>
      </c>
      <c r="F42" s="311" t="s">
        <v>3</v>
      </c>
      <c r="G42" s="76">
        <v>0</v>
      </c>
      <c r="H42" s="310" t="s">
        <v>3</v>
      </c>
      <c r="I42" s="76">
        <v>0</v>
      </c>
      <c r="J42" s="308" t="s">
        <v>3</v>
      </c>
      <c r="K42" s="6">
        <v>0</v>
      </c>
    </row>
    <row r="43" spans="1:11" s="8" customFormat="1" x14ac:dyDescent="0.25">
      <c r="A43" s="309"/>
      <c r="B43" s="145"/>
      <c r="C43" s="145"/>
      <c r="D43" s="145"/>
      <c r="E43" s="145"/>
      <c r="F43" s="42"/>
      <c r="G43" s="42"/>
      <c r="H43" s="42"/>
      <c r="I43" s="42"/>
      <c r="J43" s="165"/>
      <c r="K43" s="203"/>
    </row>
    <row r="44" spans="1:11" s="8" customFormat="1" x14ac:dyDescent="0.25">
      <c r="A44" s="188" t="s">
        <v>91</v>
      </c>
      <c r="B44" s="189"/>
      <c r="C44" s="121"/>
      <c r="D44" s="121"/>
      <c r="E44" s="312" t="s">
        <v>3</v>
      </c>
      <c r="F44" s="313" t="s">
        <v>3</v>
      </c>
      <c r="G44" s="76">
        <v>0</v>
      </c>
      <c r="H44" s="312" t="s">
        <v>3</v>
      </c>
      <c r="I44" s="76">
        <v>0</v>
      </c>
      <c r="J44" s="302" t="s">
        <v>3</v>
      </c>
      <c r="K44" s="6">
        <v>0</v>
      </c>
    </row>
    <row r="45" spans="1:11" s="8" customFormat="1" x14ac:dyDescent="0.25">
      <c r="A45" s="188" t="s">
        <v>92</v>
      </c>
      <c r="B45" s="189"/>
      <c r="C45" s="121"/>
      <c r="D45" s="121"/>
      <c r="E45" s="314"/>
      <c r="F45" s="315"/>
      <c r="G45" s="76">
        <v>0</v>
      </c>
      <c r="H45" s="314"/>
      <c r="I45" s="76">
        <v>0</v>
      </c>
      <c r="J45" s="305" t="s">
        <v>3</v>
      </c>
      <c r="K45" s="6">
        <v>0</v>
      </c>
    </row>
    <row r="46" spans="1:11" s="8" customFormat="1" x14ac:dyDescent="0.25">
      <c r="A46" s="188" t="s">
        <v>70</v>
      </c>
      <c r="B46" s="189"/>
      <c r="C46" s="121"/>
      <c r="D46" s="121"/>
      <c r="E46" s="314" t="s">
        <v>3</v>
      </c>
      <c r="F46" s="316" t="s">
        <v>3</v>
      </c>
      <c r="G46" s="142">
        <f>SUM(G38:G45)</f>
        <v>0</v>
      </c>
      <c r="H46" s="305" t="s">
        <v>3</v>
      </c>
      <c r="I46" s="142">
        <f>SUM(I38:I45)</f>
        <v>0</v>
      </c>
      <c r="J46" s="305" t="s">
        <v>3</v>
      </c>
      <c r="K46" s="3">
        <f>SUM(K38:K45)</f>
        <v>0</v>
      </c>
    </row>
    <row r="47" spans="1:11" s="8" customFormat="1" x14ac:dyDescent="0.25">
      <c r="A47" s="309"/>
      <c r="B47" s="145"/>
      <c r="C47" s="145"/>
      <c r="D47" s="145"/>
      <c r="E47" s="145"/>
      <c r="F47" s="145"/>
      <c r="G47" s="145"/>
      <c r="H47" s="145"/>
      <c r="I47" s="145"/>
      <c r="J47" s="145"/>
      <c r="K47" s="247"/>
    </row>
    <row r="48" spans="1:11" s="8" customFormat="1" ht="13.8" x14ac:dyDescent="0.25">
      <c r="A48" s="196" t="s">
        <v>71</v>
      </c>
      <c r="B48" s="121"/>
      <c r="C48" s="121"/>
      <c r="D48" s="121"/>
      <c r="E48" s="310" t="s">
        <v>3</v>
      </c>
      <c r="F48" s="317" t="s">
        <v>3</v>
      </c>
      <c r="G48" s="37">
        <f>G36+G46</f>
        <v>0</v>
      </c>
      <c r="H48" s="310" t="s">
        <v>3</v>
      </c>
      <c r="I48" s="318">
        <f>I36+I46</f>
        <v>0</v>
      </c>
      <c r="J48" s="319" t="s">
        <v>3</v>
      </c>
      <c r="K48" s="40">
        <f>K36+K46</f>
        <v>0</v>
      </c>
    </row>
    <row r="49" spans="1:11" s="8" customForma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32"/>
      <c r="K49"/>
    </row>
    <row r="50" spans="1:11" s="8" customForma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/>
    </row>
    <row r="51" spans="1:11" s="8" customFormat="1" x14ac:dyDescent="0.25">
      <c r="A51" s="5"/>
      <c r="B51"/>
      <c r="C51"/>
      <c r="D51"/>
      <c r="E51"/>
      <c r="F51"/>
      <c r="G51"/>
      <c r="H51"/>
      <c r="I51" s="32"/>
      <c r="J51" s="32"/>
      <c r="K51"/>
    </row>
    <row r="52" spans="1:11" s="8" customFormat="1" x14ac:dyDescent="0.25">
      <c r="A52" s="5"/>
      <c r="B52"/>
      <c r="C52"/>
      <c r="D52"/>
      <c r="E52"/>
      <c r="F52"/>
      <c r="G52"/>
      <c r="H52"/>
      <c r="I52" s="32"/>
      <c r="J52" s="32"/>
      <c r="K52"/>
    </row>
    <row r="53" spans="1:11" s="8" customFormat="1" x14ac:dyDescent="0.25">
      <c r="A53" s="5"/>
      <c r="B53"/>
      <c r="C53"/>
      <c r="D53"/>
      <c r="E53"/>
      <c r="F53"/>
      <c r="G53"/>
      <c r="H53"/>
      <c r="I53" s="32"/>
      <c r="J53" s="32"/>
      <c r="K53"/>
    </row>
    <row r="54" spans="1:11" s="8" customFormat="1" x14ac:dyDescent="0.25">
      <c r="A54" s="5"/>
      <c r="B54"/>
      <c r="C54"/>
      <c r="D54"/>
      <c r="E54"/>
      <c r="F54"/>
      <c r="G54"/>
      <c r="H54"/>
      <c r="I54" s="32"/>
      <c r="J54" s="32"/>
      <c r="K54"/>
    </row>
    <row r="55" spans="1:11" s="8" customFormat="1" x14ac:dyDescent="0.25">
      <c r="A55" s="5"/>
      <c r="B55"/>
      <c r="C55"/>
      <c r="D55"/>
      <c r="E55"/>
      <c r="F55"/>
      <c r="G55"/>
      <c r="H55"/>
      <c r="I55" s="32"/>
      <c r="J55" s="32"/>
      <c r="K55"/>
    </row>
    <row r="56" spans="1:11" s="8" customFormat="1" x14ac:dyDescent="0.25">
      <c r="A56" s="5"/>
      <c r="B56"/>
      <c r="C56"/>
      <c r="D56"/>
      <c r="E56"/>
      <c r="F56"/>
      <c r="G56"/>
      <c r="H56"/>
      <c r="I56" s="32"/>
      <c r="J56" s="32"/>
      <c r="K56"/>
    </row>
    <row r="57" spans="1:11" s="8" customFormat="1" x14ac:dyDescent="0.25">
      <c r="A57" s="5"/>
      <c r="B57"/>
      <c r="C57"/>
      <c r="D57"/>
      <c r="E57"/>
      <c r="F57"/>
      <c r="G57"/>
      <c r="H57"/>
      <c r="I57" s="32"/>
      <c r="J57" s="32"/>
      <c r="K57"/>
    </row>
    <row r="58" spans="1:11" s="8" customFormat="1" x14ac:dyDescent="0.25">
      <c r="A58" s="5"/>
      <c r="B58"/>
      <c r="C58"/>
      <c r="D58"/>
      <c r="E58"/>
      <c r="F58"/>
      <c r="G58"/>
      <c r="H58"/>
      <c r="I58" s="32"/>
      <c r="J58" s="32"/>
      <c r="K58"/>
    </row>
    <row r="59" spans="1:11" s="8" customFormat="1" x14ac:dyDescent="0.25">
      <c r="A59" s="5"/>
      <c r="B59"/>
      <c r="C59"/>
      <c r="D59"/>
      <c r="E59"/>
      <c r="F59"/>
      <c r="G59"/>
      <c r="H59"/>
      <c r="I59" s="32"/>
      <c r="J59" s="32"/>
      <c r="K59"/>
    </row>
    <row r="60" spans="1:11" s="8" customFormat="1" x14ac:dyDescent="0.25">
      <c r="A60" s="5"/>
      <c r="B60"/>
      <c r="C60"/>
      <c r="D60"/>
      <c r="E60"/>
      <c r="F60"/>
      <c r="G60"/>
      <c r="H60"/>
      <c r="I60" s="32"/>
      <c r="J60" s="32"/>
      <c r="K60"/>
    </row>
    <row r="61" spans="1:11" s="8" customFormat="1" x14ac:dyDescent="0.25">
      <c r="A61" s="5"/>
      <c r="B61"/>
      <c r="C61"/>
      <c r="D61"/>
      <c r="E61"/>
      <c r="F61"/>
      <c r="G61"/>
      <c r="H61"/>
      <c r="I61" s="32"/>
      <c r="J61" s="32"/>
      <c r="K61"/>
    </row>
    <row r="62" spans="1:11" s="8" customFormat="1" x14ac:dyDescent="0.25">
      <c r="A62" s="5"/>
      <c r="B62"/>
      <c r="C62"/>
      <c r="D62"/>
      <c r="E62"/>
      <c r="F62"/>
      <c r="G62"/>
      <c r="H62"/>
      <c r="I62" s="32"/>
      <c r="J62" s="32"/>
      <c r="K62"/>
    </row>
    <row r="63" spans="1:11" s="32" customFormat="1" x14ac:dyDescent="0.25">
      <c r="A63" s="5"/>
      <c r="B63"/>
      <c r="C63"/>
      <c r="D63"/>
      <c r="E63"/>
      <c r="F63"/>
      <c r="G63"/>
      <c r="H63"/>
      <c r="K63"/>
    </row>
    <row r="64" spans="1:11" s="86" customFormat="1" x14ac:dyDescent="0.25">
      <c r="A64" s="5"/>
      <c r="B64"/>
      <c r="C64"/>
      <c r="D64"/>
      <c r="E64"/>
      <c r="F64"/>
      <c r="G64"/>
      <c r="H64"/>
      <c r="I64" s="32"/>
      <c r="J64" s="32"/>
      <c r="K64"/>
    </row>
    <row r="65" spans="1:11" s="32" customFormat="1" x14ac:dyDescent="0.25">
      <c r="A65" s="5"/>
      <c r="B65"/>
      <c r="C65"/>
      <c r="D65"/>
      <c r="E65"/>
      <c r="F65"/>
      <c r="G65"/>
      <c r="H65"/>
      <c r="K65"/>
    </row>
    <row r="66" spans="1:11" s="32" customFormat="1" x14ac:dyDescent="0.25">
      <c r="A66" s="5"/>
      <c r="B66"/>
      <c r="C66"/>
      <c r="D66"/>
      <c r="E66"/>
      <c r="F66"/>
      <c r="G66"/>
      <c r="H66"/>
      <c r="K66"/>
    </row>
    <row r="67" spans="1:11" s="32" customFormat="1" x14ac:dyDescent="0.25">
      <c r="A67" s="5"/>
      <c r="B67"/>
      <c r="C67"/>
      <c r="D67"/>
      <c r="E67"/>
      <c r="F67"/>
      <c r="G67"/>
      <c r="H67"/>
      <c r="K67"/>
    </row>
  </sheetData>
  <sheetProtection password="C691" sheet="1" objects="1" scenarios="1"/>
  <customSheetViews>
    <customSheetView guid="{E83744A4-69ED-4080-AD44-5F2CB0BDC3A5}" showRuler="0">
      <pane ySplit="10" topLeftCell="A11" activePane="bottomLeft" state="frozen"/>
      <selection pane="bottomLeft" activeCell="A33" activeCellId="1" sqref="A27:D27 A33:D33"/>
      <rowBreaks count="1" manualBreakCount="1">
        <brk id="48" max="10" man="1"/>
      </rowBreaks>
      <pageMargins left="1" right="0.75" top="1" bottom="1" header="0.5" footer="0.5"/>
      <pageSetup orientation="portrait" verticalDpi="300" r:id="rId1"/>
      <headerFooter alignWithMargins="0">
        <oddHeader>&amp;L&amp;D&amp;C&amp;"Arial,Bold"&amp;11City of Huntsville Engineering Division&amp;R&amp;T</oddHeader>
      </headerFooter>
    </customSheetView>
  </customSheetViews>
  <mergeCells count="21">
    <mergeCell ref="A8:D9"/>
    <mergeCell ref="F8:K8"/>
    <mergeCell ref="J9:K9"/>
    <mergeCell ref="D7:K7"/>
    <mergeCell ref="F9:G9"/>
    <mergeCell ref="A33:D33"/>
    <mergeCell ref="D1:E1"/>
    <mergeCell ref="D2:E2"/>
    <mergeCell ref="D5:E5"/>
    <mergeCell ref="A6:C6"/>
    <mergeCell ref="A7:C7"/>
    <mergeCell ref="D3:K3"/>
    <mergeCell ref="D4:K4"/>
    <mergeCell ref="D6:K6"/>
    <mergeCell ref="A5:C5"/>
    <mergeCell ref="A1:C1"/>
    <mergeCell ref="A2:C2"/>
    <mergeCell ref="A3:C3"/>
    <mergeCell ref="A4:C4"/>
    <mergeCell ref="A27:D27"/>
    <mergeCell ref="H9:I9"/>
  </mergeCells>
  <phoneticPr fontId="18" type="noConversion"/>
  <pageMargins left="1" right="0.75" top="1" bottom="1" header="0.5" footer="0.5"/>
  <pageSetup orientation="portrait" verticalDpi="300" r:id="rId2"/>
  <headerFooter alignWithMargins="0">
    <oddHeader>&amp;L&amp;D&amp;C&amp;"Arial,Bold"&amp;11City of Huntsville Engineering Division&amp;R&amp;T</oddHeader>
  </headerFooter>
  <rowBreaks count="1" manualBreakCount="1">
    <brk id="48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H46"/>
  <sheetViews>
    <sheetView view="pageBreakPreview" zoomScaleNormal="100" zoomScaleSheetLayoutView="100" workbookViewId="0">
      <selection activeCell="H8" sqref="H8"/>
    </sheetView>
  </sheetViews>
  <sheetFormatPr defaultRowHeight="13.2" x14ac:dyDescent="0.25"/>
  <cols>
    <col min="1" max="1" width="25.6640625" customWidth="1"/>
    <col min="2" max="2" width="16.10937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70"/>
      <c r="E1" s="122"/>
      <c r="F1" s="123"/>
      <c r="G1" s="124"/>
    </row>
    <row r="2" spans="1:8" ht="13.8" x14ac:dyDescent="0.25">
      <c r="A2" s="180" t="s">
        <v>301</v>
      </c>
      <c r="B2" s="467">
        <f>'GRAND TOTAL FEE'!B2:D2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'GRAND TOTAL FEE'!B3:D3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'GRAND TOTAL FEE'!B4:D4</f>
        <v>0</v>
      </c>
      <c r="C4" s="466"/>
      <c r="D4" s="466"/>
      <c r="E4" s="466"/>
      <c r="F4" s="466"/>
      <c r="G4" s="482"/>
    </row>
    <row r="5" spans="1:8" ht="13.8" x14ac:dyDescent="0.25">
      <c r="A5" s="180" t="s">
        <v>138</v>
      </c>
      <c r="B5" s="467">
        <f>'GRAND TOTAL FEE'!B5:D5</f>
        <v>0</v>
      </c>
      <c r="C5" s="466"/>
      <c r="D5" s="149"/>
      <c r="E5" s="126"/>
      <c r="F5" s="126"/>
      <c r="G5" s="127"/>
    </row>
    <row r="6" spans="1:8" ht="13.8" x14ac:dyDescent="0.25">
      <c r="A6" s="180" t="s">
        <v>285</v>
      </c>
      <c r="B6" s="467">
        <f>'GRAND TOTAL FEE'!B6:D6</f>
        <v>0</v>
      </c>
      <c r="C6" s="466"/>
      <c r="D6" s="466"/>
      <c r="E6" s="466"/>
      <c r="F6" s="466"/>
      <c r="G6" s="482"/>
    </row>
    <row r="7" spans="1:8" ht="14.4" thickBot="1" x14ac:dyDescent="0.3">
      <c r="A7" s="182" t="s">
        <v>263</v>
      </c>
      <c r="B7" s="555">
        <f>'GRAND TOTAL FEE'!B7:D7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278</v>
      </c>
      <c r="B8" s="487"/>
      <c r="C8" s="487"/>
      <c r="D8" s="487"/>
      <c r="E8" s="487"/>
      <c r="F8" s="487"/>
      <c r="G8" s="488"/>
      <c r="H8" s="380" t="s">
        <v>393</v>
      </c>
    </row>
    <row r="9" spans="1:8" ht="14.25" customHeight="1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423" t="s">
        <v>190</v>
      </c>
      <c r="B10" s="481"/>
      <c r="C10" s="228" t="s">
        <v>187</v>
      </c>
      <c r="D10" s="228" t="s">
        <v>296</v>
      </c>
      <c r="E10" s="228" t="s">
        <v>188</v>
      </c>
      <c r="F10" s="228" t="s">
        <v>295</v>
      </c>
      <c r="G10" s="228" t="s">
        <v>186</v>
      </c>
    </row>
    <row r="11" spans="1:8" x14ac:dyDescent="0.25">
      <c r="A11" s="444"/>
      <c r="B11" s="438"/>
      <c r="C11" s="68">
        <v>0</v>
      </c>
      <c r="D11" s="68">
        <v>0</v>
      </c>
      <c r="E11" s="129">
        <f t="shared" ref="E11:E16" si="0">C11*D11</f>
        <v>0</v>
      </c>
      <c r="F11" s="9">
        <v>0</v>
      </c>
      <c r="G11" s="4">
        <f t="shared" ref="G11:G16" si="1">E11*F11</f>
        <v>0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si="0"/>
        <v>0</v>
      </c>
      <c r="F12" s="9">
        <v>0</v>
      </c>
      <c r="G12" s="4">
        <f t="shared" si="1"/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150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ht="15" customHeight="1" x14ac:dyDescent="0.25">
      <c r="A16" s="444"/>
      <c r="B16" s="438"/>
      <c r="C16" s="68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x14ac:dyDescent="0.25">
      <c r="A18" s="177"/>
      <c r="B18" s="177"/>
      <c r="C18" s="177"/>
      <c r="D18" s="231"/>
      <c r="E18" s="231"/>
      <c r="F18" s="231"/>
      <c r="G18" s="232"/>
    </row>
    <row r="19" spans="1:7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x14ac:dyDescent="0.25">
      <c r="A20" s="444"/>
      <c r="B20" s="445"/>
      <c r="C20" s="445"/>
      <c r="D20" s="445"/>
      <c r="E20" s="445"/>
      <c r="F20" s="210"/>
      <c r="G20" s="69">
        <v>0</v>
      </c>
    </row>
    <row r="21" spans="1:7" x14ac:dyDescent="0.25">
      <c r="A21" s="170"/>
      <c r="B21" s="170"/>
      <c r="C21" s="170"/>
      <c r="D21" s="170"/>
      <c r="E21" s="170"/>
      <c r="F21" s="170"/>
      <c r="G21" s="170"/>
    </row>
    <row r="22" spans="1:7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x14ac:dyDescent="0.25">
      <c r="A23" s="444"/>
      <c r="B23" s="445"/>
      <c r="C23" s="445"/>
      <c r="D23" s="445"/>
      <c r="E23" s="445"/>
      <c r="F23" s="210"/>
      <c r="G23" s="69">
        <v>0</v>
      </c>
    </row>
    <row r="24" spans="1:7" x14ac:dyDescent="0.25">
      <c r="A24" s="170"/>
      <c r="B24" s="170"/>
      <c r="C24" s="170"/>
      <c r="D24" s="170"/>
      <c r="E24" s="170"/>
      <c r="F24" s="170"/>
      <c r="G24" s="170"/>
    </row>
    <row r="25" spans="1:7" ht="14.25" customHeight="1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x14ac:dyDescent="0.25">
      <c r="A26" s="495"/>
      <c r="B26" s="496"/>
      <c r="C26" s="496"/>
      <c r="D26" s="496"/>
      <c r="E26" s="496"/>
      <c r="F26" s="223"/>
      <c r="G26" s="69">
        <v>0</v>
      </c>
    </row>
    <row r="27" spans="1:7" x14ac:dyDescent="0.25">
      <c r="A27" s="237"/>
      <c r="B27" s="237"/>
      <c r="C27" s="237"/>
      <c r="D27" s="248"/>
      <c r="E27" s="248"/>
      <c r="F27" s="248"/>
      <c r="G27" s="238"/>
    </row>
    <row r="28" spans="1:7" x14ac:dyDescent="0.25">
      <c r="A28" s="170"/>
      <c r="B28" s="170"/>
      <c r="C28" s="170"/>
      <c r="D28" s="404" t="s">
        <v>196</v>
      </c>
      <c r="E28" s="494"/>
      <c r="F28" s="494"/>
      <c r="G28" s="239">
        <f>G17+G20+G23+G26</f>
        <v>0</v>
      </c>
    </row>
    <row r="29" spans="1:7" x14ac:dyDescent="0.25">
      <c r="A29" s="170"/>
      <c r="B29" s="170"/>
      <c r="C29" s="170"/>
      <c r="D29" s="170"/>
      <c r="E29" s="170"/>
      <c r="F29" s="170"/>
      <c r="G29" s="170"/>
    </row>
    <row r="30" spans="1:7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631"/>
      <c r="B31" s="484"/>
      <c r="C31" s="484"/>
      <c r="D31" s="484"/>
      <c r="E31" s="484"/>
      <c r="F31" s="484"/>
      <c r="G31" s="598"/>
    </row>
    <row r="32" spans="1:7" x14ac:dyDescent="0.25">
      <c r="A32" s="599"/>
      <c r="B32" s="526"/>
      <c r="C32" s="526"/>
      <c r="D32" s="526"/>
      <c r="E32" s="526"/>
      <c r="F32" s="526"/>
      <c r="G32" s="600"/>
    </row>
    <row r="33" spans="1:7" x14ac:dyDescent="0.25">
      <c r="A33" s="599"/>
      <c r="B33" s="526"/>
      <c r="C33" s="526"/>
      <c r="D33" s="526"/>
      <c r="E33" s="526"/>
      <c r="F33" s="526"/>
      <c r="G33" s="600"/>
    </row>
    <row r="34" spans="1:7" x14ac:dyDescent="0.25">
      <c r="A34" s="599"/>
      <c r="B34" s="526"/>
      <c r="C34" s="526"/>
      <c r="D34" s="526"/>
      <c r="E34" s="526"/>
      <c r="F34" s="526"/>
      <c r="G34" s="600"/>
    </row>
    <row r="35" spans="1:7" ht="14.25" customHeight="1" x14ac:dyDescent="0.25">
      <c r="A35" s="599"/>
      <c r="B35" s="526"/>
      <c r="C35" s="526"/>
      <c r="D35" s="526"/>
      <c r="E35" s="526"/>
      <c r="F35" s="526"/>
      <c r="G35" s="600"/>
    </row>
    <row r="36" spans="1:7" x14ac:dyDescent="0.25">
      <c r="A36" s="599"/>
      <c r="B36" s="526"/>
      <c r="C36" s="526"/>
      <c r="D36" s="526"/>
      <c r="E36" s="526"/>
      <c r="F36" s="526"/>
      <c r="G36" s="600"/>
    </row>
    <row r="37" spans="1:7" x14ac:dyDescent="0.25">
      <c r="A37" s="601"/>
      <c r="B37" s="432"/>
      <c r="C37" s="432"/>
      <c r="D37" s="432"/>
      <c r="E37" s="432"/>
      <c r="F37" s="432"/>
      <c r="G37" s="602"/>
    </row>
    <row r="38" spans="1:7" ht="5.25" customHeight="1" x14ac:dyDescent="0.25"/>
    <row r="41" spans="1:7" ht="5.25" customHeight="1" x14ac:dyDescent="0.25"/>
    <row r="44" spans="1:7" ht="5.25" customHeight="1" x14ac:dyDescent="0.25"/>
    <row r="46" spans="1:7" ht="5.25" customHeight="1" x14ac:dyDescent="0.25"/>
  </sheetData>
  <sheetProtection password="C691" sheet="1" objects="1" scenarios="1"/>
  <customSheetViews>
    <customSheetView guid="{E83744A4-69ED-4080-AD44-5F2CB0BDC3A5}" showRuler="0">
      <selection activeCell="E13" sqref="E13:F13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2">
    <mergeCell ref="B1:C1"/>
    <mergeCell ref="B2:G2"/>
    <mergeCell ref="B5:C5"/>
    <mergeCell ref="A16:B16"/>
    <mergeCell ref="C30:G30"/>
    <mergeCell ref="B3:G3"/>
    <mergeCell ref="B4:G4"/>
    <mergeCell ref="D17:F17"/>
    <mergeCell ref="A8:G8"/>
    <mergeCell ref="D28:F28"/>
    <mergeCell ref="A12:B12"/>
    <mergeCell ref="A13:B13"/>
    <mergeCell ref="A31:G37"/>
    <mergeCell ref="A26:E26"/>
    <mergeCell ref="B6:G6"/>
    <mergeCell ref="B7:G7"/>
    <mergeCell ref="A11:B11"/>
    <mergeCell ref="A10:B10"/>
    <mergeCell ref="A15:B15"/>
    <mergeCell ref="A14:B14"/>
    <mergeCell ref="A23:E23"/>
    <mergeCell ref="A20:E20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F26"/>
  <sheetViews>
    <sheetView view="pageBreakPreview" zoomScale="106" zoomScaleNormal="100" zoomScaleSheetLayoutView="106" workbookViewId="0">
      <selection activeCell="F8" sqref="F8"/>
    </sheetView>
  </sheetViews>
  <sheetFormatPr defaultRowHeight="13.2" x14ac:dyDescent="0.25"/>
  <cols>
    <col min="1" max="1" width="27.6640625" customWidth="1"/>
    <col min="2" max="2" width="22.88671875" customWidth="1"/>
    <col min="4" max="4" width="11.109375" bestFit="1" customWidth="1"/>
    <col min="5" max="5" width="24" customWidth="1"/>
  </cols>
  <sheetData>
    <row r="1" spans="1:6" ht="13.8" x14ac:dyDescent="0.25">
      <c r="A1" s="180" t="s">
        <v>0</v>
      </c>
      <c r="B1" s="119" t="str">
        <f>'GRAND TOTAL FEE'!B1:D1</f>
        <v xml:space="preserve"> </v>
      </c>
      <c r="C1" s="149"/>
      <c r="D1" s="170"/>
      <c r="E1" s="130"/>
    </row>
    <row r="2" spans="1:6" ht="13.8" x14ac:dyDescent="0.25">
      <c r="A2" s="180" t="s">
        <v>301</v>
      </c>
      <c r="B2" s="467">
        <f>'GRAND TOTAL FEE'!B2:D2</f>
        <v>0</v>
      </c>
      <c r="C2" s="466"/>
      <c r="D2" s="466"/>
      <c r="E2" s="482"/>
    </row>
    <row r="3" spans="1:6" ht="13.8" x14ac:dyDescent="0.25">
      <c r="A3" s="180" t="s">
        <v>1</v>
      </c>
      <c r="B3" s="467">
        <f>'GRAND TOTAL FEE'!B3:D3</f>
        <v>0</v>
      </c>
      <c r="C3" s="466"/>
      <c r="D3" s="466"/>
      <c r="E3" s="482"/>
    </row>
    <row r="4" spans="1:6" ht="13.8" x14ac:dyDescent="0.25">
      <c r="A4" s="180" t="s">
        <v>132</v>
      </c>
      <c r="B4" s="467">
        <f>'GRAND TOTAL FEE'!B4:D4</f>
        <v>0</v>
      </c>
      <c r="C4" s="466"/>
      <c r="D4" s="466"/>
      <c r="E4" s="482"/>
    </row>
    <row r="5" spans="1:6" ht="13.8" x14ac:dyDescent="0.25">
      <c r="A5" s="180" t="s">
        <v>138</v>
      </c>
      <c r="B5" s="119">
        <f>'GRAND TOTAL FEE'!B5:D5</f>
        <v>0</v>
      </c>
      <c r="C5" s="120"/>
      <c r="D5" s="120"/>
      <c r="E5" s="124"/>
    </row>
    <row r="6" spans="1:6" ht="13.8" x14ac:dyDescent="0.25">
      <c r="A6" s="180" t="s">
        <v>285</v>
      </c>
      <c r="B6" s="467">
        <f>'GRAND TOTAL FEE'!B6:D6</f>
        <v>0</v>
      </c>
      <c r="C6" s="466"/>
      <c r="D6" s="466"/>
      <c r="E6" s="482"/>
    </row>
    <row r="7" spans="1:6" ht="14.4" thickBot="1" x14ac:dyDescent="0.3">
      <c r="A7" s="182" t="s">
        <v>263</v>
      </c>
      <c r="B7" s="644">
        <f>'GRAND TOTAL FEE'!B7:D7</f>
        <v>0</v>
      </c>
      <c r="C7" s="624"/>
      <c r="D7" s="624"/>
      <c r="E7" s="645"/>
    </row>
    <row r="8" spans="1:6" ht="16.8" thickTop="1" thickBot="1" x14ac:dyDescent="0.35">
      <c r="A8" s="641" t="s">
        <v>277</v>
      </c>
      <c r="B8" s="642"/>
      <c r="C8" s="642"/>
      <c r="D8" s="642"/>
      <c r="E8" s="643"/>
      <c r="F8" s="380" t="s">
        <v>393</v>
      </c>
    </row>
    <row r="9" spans="1:6" ht="13.8" thickTop="1" x14ac:dyDescent="0.25">
      <c r="A9" s="161"/>
      <c r="B9" s="165"/>
      <c r="C9" s="162"/>
      <c r="D9" s="162"/>
      <c r="E9" s="16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6.4" x14ac:dyDescent="0.25">
      <c r="A11" s="409"/>
      <c r="B11" s="592"/>
      <c r="C11" s="205" t="s">
        <v>283</v>
      </c>
      <c r="D11" s="206" t="s">
        <v>284</v>
      </c>
      <c r="E11" s="207"/>
    </row>
    <row r="12" spans="1:6" x14ac:dyDescent="0.25">
      <c r="A12" s="499" t="str">
        <f>'GRAND TOTAL FEE'!A28</f>
        <v>Project Engineer</v>
      </c>
      <c r="B12" s="500"/>
      <c r="C12" s="3">
        <f>'Drainage Plans (Man-days)'!G48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634" t="str">
        <f>'GRAND TOTAL FEE'!A30</f>
        <v>Design Engineer</v>
      </c>
      <c r="B13" s="625"/>
      <c r="C13" s="3">
        <f>'Drainage Plans (Man-days)'!I48</f>
        <v>0</v>
      </c>
      <c r="D13" s="4">
        <f>'GRAND TOTAL FEE'!B30*8</f>
        <v>0</v>
      </c>
      <c r="E13" s="4">
        <f>C13*D13</f>
        <v>0</v>
      </c>
    </row>
    <row r="14" spans="1:6" x14ac:dyDescent="0.25">
      <c r="A14" s="499" t="str">
        <f>'GRAND TOTAL FEE'!A31</f>
        <v>Engineer Tech. / CADD</v>
      </c>
      <c r="B14" s="500"/>
      <c r="C14" s="3">
        <f>'Drainage Plans (Man-days)'!K48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499" t="s">
        <v>4</v>
      </c>
      <c r="B15" s="50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137" t="s">
        <v>5</v>
      </c>
      <c r="E16" s="10">
        <f>SUM(E12:E15)</f>
        <v>0</v>
      </c>
    </row>
    <row r="17" spans="1:5" x14ac:dyDescent="0.25">
      <c r="A17" s="209"/>
      <c r="B17" s="118"/>
      <c r="C17" s="121"/>
      <c r="D17" s="189"/>
      <c r="E17" s="219"/>
    </row>
    <row r="18" spans="1:5" x14ac:dyDescent="0.25">
      <c r="A18" s="213" t="s">
        <v>170</v>
      </c>
      <c r="B18" s="214"/>
      <c r="C18" s="145"/>
      <c r="D18" s="145"/>
      <c r="E18" s="215"/>
    </row>
    <row r="19" spans="1:5" x14ac:dyDescent="0.25">
      <c r="A19" s="444"/>
      <c r="B19" s="445"/>
      <c r="C19" s="445"/>
      <c r="D19" s="210"/>
      <c r="E19" s="16">
        <v>0</v>
      </c>
    </row>
    <row r="20" spans="1:5" x14ac:dyDescent="0.25">
      <c r="A20" s="444"/>
      <c r="B20" s="445"/>
      <c r="C20" s="445"/>
      <c r="D20" s="210"/>
      <c r="E20" s="9">
        <v>0</v>
      </c>
    </row>
    <row r="21" spans="1:5" x14ac:dyDescent="0.25">
      <c r="A21" s="444"/>
      <c r="B21" s="445"/>
      <c r="C21" s="445"/>
      <c r="D21" s="210"/>
      <c r="E21" s="9">
        <v>0</v>
      </c>
    </row>
    <row r="22" spans="1:5" x14ac:dyDescent="0.25">
      <c r="A22" s="192" t="s">
        <v>139</v>
      </c>
      <c r="B22" s="121"/>
      <c r="C22" s="121"/>
      <c r="D22" s="210"/>
      <c r="E22" s="4">
        <f>SUM(E19:E21)*0.05</f>
        <v>0</v>
      </c>
    </row>
    <row r="23" spans="1:5" x14ac:dyDescent="0.25">
      <c r="A23" s="209" t="s">
        <v>3</v>
      </c>
      <c r="B23" s="118"/>
      <c r="C23" s="121"/>
      <c r="D23" s="216" t="s">
        <v>5</v>
      </c>
      <c r="E23" s="10">
        <f>SUM(E18:E22)</f>
        <v>0</v>
      </c>
    </row>
    <row r="24" spans="1:5" x14ac:dyDescent="0.25">
      <c r="A24" s="209"/>
      <c r="B24" s="217"/>
      <c r="C24" s="195"/>
      <c r="D24" s="218"/>
      <c r="E24" s="219"/>
    </row>
    <row r="25" spans="1:5" x14ac:dyDescent="0.25">
      <c r="A25" s="220" t="s">
        <v>3</v>
      </c>
      <c r="B25" s="221"/>
      <c r="C25" s="430" t="s">
        <v>312</v>
      </c>
      <c r="D25" s="498"/>
      <c r="E25" s="10">
        <f>E16+E23</f>
        <v>0</v>
      </c>
    </row>
    <row r="26" spans="1:5" x14ac:dyDescent="0.25">
      <c r="A26" s="170" t="s">
        <v>3</v>
      </c>
      <c r="B26" s="170"/>
      <c r="C26" s="170"/>
      <c r="D26" s="170"/>
      <c r="E26" s="170"/>
    </row>
  </sheetData>
  <sheetProtection password="C691" sheet="1" objects="1" scenarios="1"/>
  <customSheetViews>
    <customSheetView guid="{E83744A4-69ED-4080-AD44-5F2CB0BDC3A5}" showRuler="0">
      <selection activeCell="C12" sqref="C12:D12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5">
    <mergeCell ref="A20:C20"/>
    <mergeCell ref="A21:C21"/>
    <mergeCell ref="C25:D25"/>
    <mergeCell ref="B2:E2"/>
    <mergeCell ref="A8:E8"/>
    <mergeCell ref="A19:C19"/>
    <mergeCell ref="A15:B15"/>
    <mergeCell ref="A12:B12"/>
    <mergeCell ref="A13:B13"/>
    <mergeCell ref="A14:B14"/>
    <mergeCell ref="A11:B11"/>
    <mergeCell ref="B3:E3"/>
    <mergeCell ref="B4:E4"/>
    <mergeCell ref="B6:E6"/>
    <mergeCell ref="B7:E7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6"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75"/>
  <sheetViews>
    <sheetView view="pageBreakPreview" zoomScale="106" zoomScaleNormal="100" zoomScaleSheetLayoutView="106" workbookViewId="0">
      <pane ySplit="10" topLeftCell="A32" activePane="bottomLeft" state="frozen"/>
      <selection pane="bottomLeft" activeCell="K56" sqref="K56"/>
    </sheetView>
  </sheetViews>
  <sheetFormatPr defaultRowHeight="13.2" x14ac:dyDescent="0.25"/>
  <cols>
    <col min="1" max="1" width="8.6640625" style="5" customWidth="1"/>
    <col min="2" max="3" width="8.6640625" customWidth="1"/>
    <col min="4" max="4" width="11.44140625" customWidth="1"/>
    <col min="5" max="5" width="8.33203125" customWidth="1"/>
    <col min="6" max="6" width="6.88671875" customWidth="1"/>
    <col min="7" max="7" width="6.6640625" customWidth="1"/>
    <col min="8" max="8" width="6.88671875" customWidth="1"/>
    <col min="9" max="9" width="6.6640625" style="32" customWidth="1"/>
    <col min="10" max="10" width="6.88671875" style="32" customWidth="1"/>
    <col min="11" max="11" width="6.6640625" customWidth="1"/>
  </cols>
  <sheetData>
    <row r="1" spans="1:11" ht="13.8" x14ac:dyDescent="0.25">
      <c r="A1" s="465" t="s">
        <v>0</v>
      </c>
      <c r="B1" s="466"/>
      <c r="C1" s="466"/>
      <c r="D1" s="468" t="str">
        <f>'GRAND TOTAL FEE'!B1</f>
        <v xml:space="preserve"> </v>
      </c>
      <c r="E1" s="466"/>
      <c r="F1" s="121"/>
      <c r="G1" s="121"/>
      <c r="H1" s="121"/>
      <c r="I1" s="121"/>
      <c r="J1" s="121"/>
      <c r="K1" s="130"/>
    </row>
    <row r="2" spans="1:11" ht="13.8" x14ac:dyDescent="0.25">
      <c r="A2" s="465" t="s">
        <v>301</v>
      </c>
      <c r="B2" s="466"/>
      <c r="C2" s="466"/>
      <c r="D2" s="468">
        <f>'GRAND TOTAL FEE'!B2</f>
        <v>0</v>
      </c>
      <c r="E2" s="466"/>
      <c r="F2" s="466"/>
      <c r="G2" s="466"/>
      <c r="H2" s="466"/>
      <c r="I2" s="466"/>
      <c r="J2" s="466"/>
      <c r="K2" s="482"/>
    </row>
    <row r="3" spans="1:11" ht="13.8" x14ac:dyDescent="0.25">
      <c r="A3" s="465" t="s">
        <v>1</v>
      </c>
      <c r="B3" s="466"/>
      <c r="C3" s="466"/>
      <c r="D3" s="468">
        <f>'GRAND TOTAL FEE'!B3</f>
        <v>0</v>
      </c>
      <c r="E3" s="466"/>
      <c r="F3" s="466"/>
      <c r="G3" s="466"/>
      <c r="H3" s="466"/>
      <c r="I3" s="466"/>
      <c r="J3" s="466"/>
      <c r="K3" s="482"/>
    </row>
    <row r="4" spans="1:11" ht="13.8" x14ac:dyDescent="0.25">
      <c r="A4" s="465" t="s">
        <v>132</v>
      </c>
      <c r="B4" s="466"/>
      <c r="C4" s="466"/>
      <c r="D4" s="468">
        <f>'GRAND TOTAL FEE'!B4</f>
        <v>0</v>
      </c>
      <c r="E4" s="466"/>
      <c r="F4" s="466"/>
      <c r="G4" s="466"/>
      <c r="H4" s="466"/>
      <c r="I4" s="466"/>
      <c r="J4" s="466"/>
      <c r="K4" s="482"/>
    </row>
    <row r="5" spans="1:11" ht="13.8" x14ac:dyDescent="0.25">
      <c r="A5" s="465" t="s">
        <v>138</v>
      </c>
      <c r="B5" s="466"/>
      <c r="C5" s="466"/>
      <c r="D5" s="468">
        <f>'GRAND TOTAL FEE'!B5</f>
        <v>0</v>
      </c>
      <c r="E5" s="466"/>
      <c r="F5" s="149"/>
      <c r="G5" s="121"/>
      <c r="H5" s="121"/>
      <c r="I5" s="121"/>
      <c r="J5" s="121"/>
      <c r="K5" s="130"/>
    </row>
    <row r="6" spans="1:11" ht="13.8" x14ac:dyDescent="0.25">
      <c r="A6" s="465" t="s">
        <v>285</v>
      </c>
      <c r="B6" s="466"/>
      <c r="C6" s="466"/>
      <c r="D6" s="468">
        <f>'GRAND TOTAL FEE'!B6</f>
        <v>0</v>
      </c>
      <c r="E6" s="466"/>
      <c r="F6" s="466"/>
      <c r="G6" s="466"/>
      <c r="H6" s="466"/>
      <c r="I6" s="466"/>
      <c r="J6" s="466"/>
      <c r="K6" s="482"/>
    </row>
    <row r="7" spans="1:11" ht="14.4" thickBot="1" x14ac:dyDescent="0.3">
      <c r="A7" s="470" t="s">
        <v>263</v>
      </c>
      <c r="B7" s="471"/>
      <c r="C7" s="471"/>
      <c r="D7" s="530">
        <f>'GRAND TOTAL FEE'!B7</f>
        <v>0</v>
      </c>
      <c r="E7" s="471"/>
      <c r="F7" s="471"/>
      <c r="G7" s="471"/>
      <c r="H7" s="471"/>
      <c r="I7" s="471"/>
      <c r="J7" s="471"/>
      <c r="K7" s="480"/>
    </row>
    <row r="8" spans="1:11" ht="13.5" customHeight="1" thickTop="1" x14ac:dyDescent="0.25">
      <c r="A8" s="635" t="s">
        <v>280</v>
      </c>
      <c r="B8" s="636"/>
      <c r="C8" s="636"/>
      <c r="D8" s="637"/>
      <c r="E8" s="293" t="s">
        <v>3</v>
      </c>
      <c r="F8" s="611" t="s">
        <v>7</v>
      </c>
      <c r="G8" s="612"/>
      <c r="H8" s="612"/>
      <c r="I8" s="612"/>
      <c r="J8" s="613"/>
      <c r="K8" s="614"/>
    </row>
    <row r="9" spans="1:11" ht="24" customHeight="1" x14ac:dyDescent="0.25">
      <c r="A9" s="638"/>
      <c r="B9" s="639"/>
      <c r="C9" s="639"/>
      <c r="D9" s="640"/>
      <c r="E9" s="170"/>
      <c r="F9" s="523" t="str">
        <f>'GRAND TOTAL FEE'!A28</f>
        <v>Project Engineer</v>
      </c>
      <c r="G9" s="510"/>
      <c r="H9" s="523" t="str">
        <f>'GRAND TOTAL FEE'!A30</f>
        <v>Design Engineer</v>
      </c>
      <c r="I9" s="510"/>
      <c r="J9" s="523" t="str">
        <f>'GRAND TOTAL FEE'!A31</f>
        <v>Engineer Tech. / CADD</v>
      </c>
      <c r="K9" s="510"/>
    </row>
    <row r="10" spans="1:11" ht="25.5" customHeight="1" x14ac:dyDescent="0.25">
      <c r="A10" s="258"/>
      <c r="B10" s="294" t="s">
        <v>6</v>
      </c>
      <c r="C10" s="295"/>
      <c r="D10" s="296"/>
      <c r="E10" s="320" t="s">
        <v>249</v>
      </c>
      <c r="F10" s="321" t="s">
        <v>256</v>
      </c>
      <c r="G10" s="222" t="s">
        <v>8</v>
      </c>
      <c r="H10" s="321" t="s">
        <v>256</v>
      </c>
      <c r="I10" s="222" t="s">
        <v>8</v>
      </c>
      <c r="J10" s="321" t="s">
        <v>256</v>
      </c>
      <c r="K10" s="263" t="s">
        <v>8</v>
      </c>
    </row>
    <row r="11" spans="1:11" x14ac:dyDescent="0.25">
      <c r="A11" s="188" t="s">
        <v>9</v>
      </c>
      <c r="B11" s="189"/>
      <c r="C11" s="121"/>
      <c r="D11" s="121"/>
      <c r="E11" s="76">
        <v>0</v>
      </c>
      <c r="F11" s="76">
        <v>0</v>
      </c>
      <c r="G11" s="142">
        <f>E11*F11</f>
        <v>0</v>
      </c>
      <c r="H11" s="76">
        <v>0</v>
      </c>
      <c r="I11" s="142">
        <f>E11*H11</f>
        <v>0</v>
      </c>
      <c r="J11" s="76">
        <v>0</v>
      </c>
      <c r="K11" s="3">
        <f>E11*J11</f>
        <v>0</v>
      </c>
    </row>
    <row r="12" spans="1:11" x14ac:dyDescent="0.25">
      <c r="A12" s="188" t="s">
        <v>10</v>
      </c>
      <c r="B12" s="189"/>
      <c r="C12" s="121"/>
      <c r="D12" s="121"/>
      <c r="E12" s="76">
        <v>0</v>
      </c>
      <c r="F12" s="76">
        <v>0</v>
      </c>
      <c r="G12" s="142">
        <f>E12*F12</f>
        <v>0</v>
      </c>
      <c r="H12" s="76">
        <v>0</v>
      </c>
      <c r="I12" s="142">
        <f>E12*H12</f>
        <v>0</v>
      </c>
      <c r="J12" s="76">
        <v>0</v>
      </c>
      <c r="K12" s="3">
        <f>E12*J12</f>
        <v>0</v>
      </c>
    </row>
    <row r="13" spans="1:11" x14ac:dyDescent="0.25">
      <c r="A13" s="188" t="s">
        <v>11</v>
      </c>
      <c r="B13" s="189"/>
      <c r="C13" s="189"/>
      <c r="D13" s="121"/>
      <c r="E13" s="76">
        <v>0</v>
      </c>
      <c r="F13" s="76">
        <v>0</v>
      </c>
      <c r="G13" s="142">
        <f>E13*F13</f>
        <v>0</v>
      </c>
      <c r="H13" s="76">
        <v>0</v>
      </c>
      <c r="I13" s="142">
        <f>E13*H13</f>
        <v>0</v>
      </c>
      <c r="J13" s="76">
        <v>0</v>
      </c>
      <c r="K13" s="3">
        <f>E13*J13</f>
        <v>0</v>
      </c>
    </row>
    <row r="14" spans="1:11" x14ac:dyDescent="0.25">
      <c r="A14" s="188" t="s">
        <v>12</v>
      </c>
      <c r="B14" s="189"/>
      <c r="C14" s="189"/>
      <c r="D14" s="121"/>
      <c r="E14" s="76">
        <v>0</v>
      </c>
      <c r="F14" s="76">
        <v>0</v>
      </c>
      <c r="G14" s="142">
        <f>E14*F14</f>
        <v>0</v>
      </c>
      <c r="H14" s="76">
        <v>0</v>
      </c>
      <c r="I14" s="142">
        <f>E14*H14</f>
        <v>0</v>
      </c>
      <c r="J14" s="76">
        <v>0</v>
      </c>
      <c r="K14" s="3">
        <f>E14*J14</f>
        <v>0</v>
      </c>
    </row>
    <row r="15" spans="1:11" x14ac:dyDescent="0.25">
      <c r="A15" s="213" t="s">
        <v>18</v>
      </c>
      <c r="B15" s="214"/>
      <c r="C15" s="145"/>
      <c r="D15" s="145"/>
      <c r="E15" s="42" t="s">
        <v>19</v>
      </c>
      <c r="F15" s="42" t="s">
        <v>3</v>
      </c>
      <c r="G15" s="42" t="s">
        <v>3</v>
      </c>
      <c r="H15" s="42"/>
      <c r="I15" s="42"/>
      <c r="J15" s="145"/>
      <c r="K15" s="203"/>
    </row>
    <row r="16" spans="1:11" x14ac:dyDescent="0.25">
      <c r="A16" s="192" t="s">
        <v>20</v>
      </c>
      <c r="B16" s="121"/>
      <c r="C16" s="121"/>
      <c r="D16" s="121"/>
      <c r="E16" s="76">
        <v>0</v>
      </c>
      <c r="F16" s="76">
        <v>0</v>
      </c>
      <c r="G16" s="142">
        <f>E16*F16</f>
        <v>0</v>
      </c>
      <c r="H16" s="76">
        <v>0</v>
      </c>
      <c r="I16" s="142">
        <f>E16*H16</f>
        <v>0</v>
      </c>
      <c r="J16" s="76">
        <v>0</v>
      </c>
      <c r="K16" s="3">
        <f>E16*J16</f>
        <v>0</v>
      </c>
    </row>
    <row r="17" spans="1:11" x14ac:dyDescent="0.25">
      <c r="A17" s="213" t="s">
        <v>40</v>
      </c>
      <c r="B17" s="214"/>
      <c r="C17" s="214"/>
      <c r="D17" s="145"/>
      <c r="E17" s="42"/>
      <c r="F17" s="42"/>
      <c r="G17" s="42"/>
      <c r="H17" s="42"/>
      <c r="I17" s="42"/>
      <c r="J17" s="145"/>
      <c r="K17" s="203"/>
    </row>
    <row r="18" spans="1:11" x14ac:dyDescent="0.25">
      <c r="A18" s="349" t="s">
        <v>342</v>
      </c>
      <c r="B18" s="350"/>
      <c r="C18" s="350"/>
      <c r="D18" s="350"/>
      <c r="E18" s="76">
        <v>0</v>
      </c>
      <c r="F18" s="76">
        <v>0</v>
      </c>
      <c r="G18" s="142">
        <f>E18*F18</f>
        <v>0</v>
      </c>
      <c r="H18" s="76">
        <v>0</v>
      </c>
      <c r="I18" s="142">
        <f>E18*H18</f>
        <v>0</v>
      </c>
      <c r="J18" s="76">
        <v>0</v>
      </c>
      <c r="K18" s="3">
        <f>E18*J18</f>
        <v>0</v>
      </c>
    </row>
    <row r="19" spans="1:11" x14ac:dyDescent="0.25">
      <c r="A19" s="444" t="s">
        <v>343</v>
      </c>
      <c r="B19" s="437"/>
      <c r="C19" s="437"/>
      <c r="D19" s="436"/>
      <c r="E19" s="76">
        <v>0</v>
      </c>
      <c r="F19" s="76">
        <v>0</v>
      </c>
      <c r="G19" s="142">
        <f>E19*F19</f>
        <v>0</v>
      </c>
      <c r="H19" s="76">
        <v>0</v>
      </c>
      <c r="I19" s="142">
        <f>E19*H19</f>
        <v>0</v>
      </c>
      <c r="J19" s="76">
        <v>0</v>
      </c>
      <c r="K19" s="3">
        <f>E19*J19</f>
        <v>0</v>
      </c>
    </row>
    <row r="20" spans="1:11" x14ac:dyDescent="0.25">
      <c r="A20" s="444"/>
      <c r="B20" s="445"/>
      <c r="C20" s="445"/>
      <c r="D20" s="445"/>
      <c r="E20" s="76">
        <v>0</v>
      </c>
      <c r="F20" s="76">
        <v>0</v>
      </c>
      <c r="G20" s="142">
        <f>E20*F20</f>
        <v>0</v>
      </c>
      <c r="H20" s="76">
        <v>0</v>
      </c>
      <c r="I20" s="142">
        <f>E20*H20</f>
        <v>0</v>
      </c>
      <c r="J20" s="76">
        <v>0</v>
      </c>
      <c r="K20" s="3">
        <f>E20*J20</f>
        <v>0</v>
      </c>
    </row>
    <row r="21" spans="1:11" x14ac:dyDescent="0.25">
      <c r="A21" s="213" t="s">
        <v>52</v>
      </c>
      <c r="B21" s="214"/>
      <c r="C21" s="145"/>
      <c r="D21" s="145"/>
      <c r="E21" s="42"/>
      <c r="F21" s="42"/>
      <c r="G21" s="42"/>
      <c r="H21" s="35"/>
      <c r="I21" s="35"/>
      <c r="J21" s="165"/>
      <c r="K21" s="203"/>
    </row>
    <row r="22" spans="1:11" x14ac:dyDescent="0.25">
      <c r="A22" s="192" t="s">
        <v>271</v>
      </c>
      <c r="B22" s="121"/>
      <c r="C22" s="121"/>
      <c r="D22" s="121"/>
      <c r="E22" s="76">
        <v>0</v>
      </c>
      <c r="F22" s="76">
        <v>0</v>
      </c>
      <c r="G22" s="142">
        <f>E22*F22</f>
        <v>0</v>
      </c>
      <c r="H22" s="76">
        <v>0</v>
      </c>
      <c r="I22" s="142">
        <f>E22*H22</f>
        <v>0</v>
      </c>
      <c r="J22" s="76">
        <v>0</v>
      </c>
      <c r="K22" s="3">
        <f>E22*J22</f>
        <v>0</v>
      </c>
    </row>
    <row r="23" spans="1:11" x14ac:dyDescent="0.25">
      <c r="A23" s="213" t="s">
        <v>59</v>
      </c>
      <c r="B23" s="214"/>
      <c r="C23" s="145"/>
      <c r="D23" s="145"/>
      <c r="E23" s="42"/>
      <c r="F23" s="42"/>
      <c r="G23" s="42"/>
      <c r="H23" s="42"/>
      <c r="I23" s="42"/>
      <c r="J23" s="145"/>
      <c r="K23" s="215"/>
    </row>
    <row r="24" spans="1:11" x14ac:dyDescent="0.25">
      <c r="A24" s="192" t="s">
        <v>60</v>
      </c>
      <c r="B24" s="121"/>
      <c r="C24" s="121"/>
      <c r="D24" s="121"/>
      <c r="E24" s="76">
        <v>0</v>
      </c>
      <c r="F24" s="76">
        <v>0</v>
      </c>
      <c r="G24" s="142">
        <f>E24*F24</f>
        <v>0</v>
      </c>
      <c r="H24" s="76">
        <v>0</v>
      </c>
      <c r="I24" s="142">
        <f>E24*H24</f>
        <v>0</v>
      </c>
      <c r="J24" s="76">
        <v>0</v>
      </c>
      <c r="K24" s="3">
        <f>E24*J24</f>
        <v>0</v>
      </c>
    </row>
    <row r="25" spans="1:11" x14ac:dyDescent="0.25">
      <c r="A25" s="213" t="s">
        <v>339</v>
      </c>
      <c r="B25" s="214"/>
      <c r="C25" s="214"/>
      <c r="D25" s="145"/>
      <c r="E25" s="42"/>
      <c r="F25" s="42"/>
      <c r="G25" s="42"/>
      <c r="H25" s="42"/>
      <c r="I25" s="42"/>
      <c r="J25" s="145"/>
      <c r="K25" s="215"/>
    </row>
    <row r="26" spans="1:11" x14ac:dyDescent="0.25">
      <c r="A26" s="192" t="s">
        <v>340</v>
      </c>
      <c r="B26" s="121"/>
      <c r="C26" s="121"/>
      <c r="D26" s="121"/>
      <c r="E26" s="76">
        <v>0</v>
      </c>
      <c r="F26" s="76">
        <v>0</v>
      </c>
      <c r="G26" s="142">
        <f>E26*F26</f>
        <v>0</v>
      </c>
      <c r="H26" s="76">
        <v>0</v>
      </c>
      <c r="I26" s="142">
        <f>E26*H26</f>
        <v>0</v>
      </c>
      <c r="J26" s="76">
        <v>0</v>
      </c>
      <c r="K26" s="3">
        <f>E26*J26</f>
        <v>0</v>
      </c>
    </row>
    <row r="27" spans="1:11" x14ac:dyDescent="0.25">
      <c r="A27" s="192" t="s">
        <v>341</v>
      </c>
      <c r="B27" s="121"/>
      <c r="C27" s="121"/>
      <c r="D27" s="121"/>
      <c r="E27" s="76">
        <v>0</v>
      </c>
      <c r="F27" s="76">
        <v>0</v>
      </c>
      <c r="G27" s="142">
        <f>E27*F27</f>
        <v>0</v>
      </c>
      <c r="H27" s="76">
        <v>0</v>
      </c>
      <c r="I27" s="142">
        <f>E27*H27</f>
        <v>0</v>
      </c>
      <c r="J27" s="76">
        <v>0</v>
      </c>
      <c r="K27" s="3">
        <f>E27*J27</f>
        <v>0</v>
      </c>
    </row>
    <row r="28" spans="1:11" x14ac:dyDescent="0.25">
      <c r="A28" s="213" t="s">
        <v>65</v>
      </c>
      <c r="B28" s="214"/>
      <c r="C28" s="145"/>
      <c r="D28" s="145"/>
      <c r="E28" s="145"/>
      <c r="F28" s="42"/>
      <c r="G28" s="42"/>
      <c r="H28" s="42"/>
      <c r="I28" s="42"/>
      <c r="J28" s="145"/>
      <c r="K28" s="215"/>
    </row>
    <row r="29" spans="1:11" x14ac:dyDescent="0.25">
      <c r="A29" s="192" t="s">
        <v>251</v>
      </c>
      <c r="B29" s="121"/>
      <c r="C29" s="121"/>
      <c r="D29" s="121"/>
      <c r="E29" s="76">
        <v>0</v>
      </c>
      <c r="F29" s="76">
        <v>0</v>
      </c>
      <c r="G29" s="142">
        <f>E29*F29</f>
        <v>0</v>
      </c>
      <c r="H29" s="76">
        <v>0</v>
      </c>
      <c r="I29" s="142">
        <f>E29*H29</f>
        <v>0</v>
      </c>
      <c r="J29" s="76">
        <v>0</v>
      </c>
      <c r="K29" s="3">
        <f>E29*J29</f>
        <v>0</v>
      </c>
    </row>
    <row r="30" spans="1:11" x14ac:dyDescent="0.25">
      <c r="A30" s="192" t="s">
        <v>254</v>
      </c>
      <c r="B30" s="121"/>
      <c r="C30" s="121"/>
      <c r="D30" s="121"/>
      <c r="E30" s="76">
        <v>0</v>
      </c>
      <c r="F30" s="76">
        <v>0</v>
      </c>
      <c r="G30" s="142">
        <f>E30*F30</f>
        <v>0</v>
      </c>
      <c r="H30" s="76">
        <v>0</v>
      </c>
      <c r="I30" s="142">
        <f>E30*H30</f>
        <v>0</v>
      </c>
      <c r="J30" s="76">
        <v>0</v>
      </c>
      <c r="K30" s="3">
        <f>E30*J30</f>
        <v>0</v>
      </c>
    </row>
    <row r="31" spans="1:11" x14ac:dyDescent="0.25">
      <c r="A31" s="213" t="s">
        <v>331</v>
      </c>
      <c r="B31" s="214"/>
      <c r="C31" s="145"/>
      <c r="D31" s="145"/>
      <c r="E31" s="145"/>
      <c r="F31" s="42"/>
      <c r="G31" s="42"/>
      <c r="H31" s="42"/>
      <c r="I31" s="42"/>
      <c r="J31" s="145"/>
      <c r="K31" s="215"/>
    </row>
    <row r="32" spans="1:11" x14ac:dyDescent="0.25">
      <c r="A32" s="192" t="s">
        <v>332</v>
      </c>
      <c r="B32" s="121"/>
      <c r="C32" s="121"/>
      <c r="D32" s="121"/>
      <c r="E32" s="76">
        <v>0</v>
      </c>
      <c r="F32" s="76">
        <v>0</v>
      </c>
      <c r="G32" s="142">
        <f t="shared" ref="G32:G38" si="0">E32*F32</f>
        <v>0</v>
      </c>
      <c r="H32" s="76">
        <v>0</v>
      </c>
      <c r="I32" s="142">
        <f t="shared" ref="I32:I38" si="1">E32*H32</f>
        <v>0</v>
      </c>
      <c r="J32" s="76">
        <v>0</v>
      </c>
      <c r="K32" s="3">
        <f t="shared" ref="K32:K38" si="2">E32*J32</f>
        <v>0</v>
      </c>
    </row>
    <row r="33" spans="1:11" x14ac:dyDescent="0.25">
      <c r="A33" s="192" t="s">
        <v>333</v>
      </c>
      <c r="B33" s="121"/>
      <c r="C33" s="121"/>
      <c r="D33" s="121"/>
      <c r="E33" s="76">
        <v>0</v>
      </c>
      <c r="F33" s="76">
        <v>0</v>
      </c>
      <c r="G33" s="142">
        <f t="shared" si="0"/>
        <v>0</v>
      </c>
      <c r="H33" s="76">
        <v>0</v>
      </c>
      <c r="I33" s="142">
        <f t="shared" si="1"/>
        <v>0</v>
      </c>
      <c r="J33" s="76">
        <v>0</v>
      </c>
      <c r="K33" s="3">
        <f t="shared" si="2"/>
        <v>0</v>
      </c>
    </row>
    <row r="34" spans="1:11" x14ac:dyDescent="0.25">
      <c r="A34" s="192" t="s">
        <v>334</v>
      </c>
      <c r="B34" s="121"/>
      <c r="C34" s="121"/>
      <c r="D34" s="121"/>
      <c r="E34" s="76">
        <v>0</v>
      </c>
      <c r="F34" s="76">
        <v>0</v>
      </c>
      <c r="G34" s="142">
        <f t="shared" si="0"/>
        <v>0</v>
      </c>
      <c r="H34" s="76">
        <v>0</v>
      </c>
      <c r="I34" s="142">
        <f t="shared" si="1"/>
        <v>0</v>
      </c>
      <c r="J34" s="76">
        <v>0</v>
      </c>
      <c r="K34" s="3">
        <f t="shared" si="2"/>
        <v>0</v>
      </c>
    </row>
    <row r="35" spans="1:11" x14ac:dyDescent="0.25">
      <c r="A35" s="192" t="s">
        <v>335</v>
      </c>
      <c r="B35" s="121"/>
      <c r="C35" s="121"/>
      <c r="D35" s="121"/>
      <c r="E35" s="76">
        <v>0</v>
      </c>
      <c r="F35" s="76">
        <v>0</v>
      </c>
      <c r="G35" s="142">
        <f t="shared" si="0"/>
        <v>0</v>
      </c>
      <c r="H35" s="76">
        <v>0</v>
      </c>
      <c r="I35" s="142">
        <f t="shared" si="1"/>
        <v>0</v>
      </c>
      <c r="J35" s="76">
        <v>0</v>
      </c>
      <c r="K35" s="3">
        <f t="shared" si="2"/>
        <v>0</v>
      </c>
    </row>
    <row r="36" spans="1:11" x14ac:dyDescent="0.25">
      <c r="A36" s="192" t="s">
        <v>336</v>
      </c>
      <c r="B36" s="121"/>
      <c r="C36" s="121"/>
      <c r="D36" s="121"/>
      <c r="E36" s="76">
        <v>0</v>
      </c>
      <c r="F36" s="76">
        <v>0</v>
      </c>
      <c r="G36" s="142">
        <f t="shared" si="0"/>
        <v>0</v>
      </c>
      <c r="H36" s="76">
        <v>0</v>
      </c>
      <c r="I36" s="142">
        <f t="shared" si="1"/>
        <v>0</v>
      </c>
      <c r="J36" s="76">
        <v>0</v>
      </c>
      <c r="K36" s="3">
        <f t="shared" si="2"/>
        <v>0</v>
      </c>
    </row>
    <row r="37" spans="1:11" x14ac:dyDescent="0.25">
      <c r="A37" s="444"/>
      <c r="B37" s="437"/>
      <c r="C37" s="437"/>
      <c r="D37" s="436"/>
      <c r="E37" s="76">
        <v>0</v>
      </c>
      <c r="F37" s="76">
        <v>0</v>
      </c>
      <c r="G37" s="142">
        <f t="shared" si="0"/>
        <v>0</v>
      </c>
      <c r="H37" s="76">
        <v>0</v>
      </c>
      <c r="I37" s="142">
        <f t="shared" si="1"/>
        <v>0</v>
      </c>
      <c r="J37" s="76">
        <v>0</v>
      </c>
      <c r="K37" s="3">
        <f t="shared" si="2"/>
        <v>0</v>
      </c>
    </row>
    <row r="38" spans="1:11" x14ac:dyDescent="0.25">
      <c r="A38" s="444"/>
      <c r="B38" s="437"/>
      <c r="C38" s="437"/>
      <c r="D38" s="436"/>
      <c r="E38" s="76">
        <v>0</v>
      </c>
      <c r="F38" s="76">
        <v>0</v>
      </c>
      <c r="G38" s="142">
        <f t="shared" si="0"/>
        <v>0</v>
      </c>
      <c r="H38" s="76">
        <v>0</v>
      </c>
      <c r="I38" s="142">
        <f t="shared" si="1"/>
        <v>0</v>
      </c>
      <c r="J38" s="76">
        <v>0</v>
      </c>
      <c r="K38" s="3">
        <f t="shared" si="2"/>
        <v>0</v>
      </c>
    </row>
    <row r="39" spans="1:11" x14ac:dyDescent="0.25">
      <c r="A39" s="213" t="s">
        <v>275</v>
      </c>
      <c r="B39" s="145"/>
      <c r="C39" s="145"/>
      <c r="D39" s="145"/>
      <c r="E39" s="42"/>
      <c r="F39" s="42"/>
      <c r="G39" s="42"/>
      <c r="H39" s="42"/>
      <c r="I39" s="42"/>
      <c r="J39" s="42"/>
      <c r="K39" s="108"/>
    </row>
    <row r="40" spans="1:11" x14ac:dyDescent="0.25">
      <c r="A40" s="192" t="s">
        <v>337</v>
      </c>
      <c r="B40" s="121"/>
      <c r="C40" s="121"/>
      <c r="D40" s="121"/>
      <c r="E40" s="76">
        <v>0</v>
      </c>
      <c r="F40" s="76">
        <v>0</v>
      </c>
      <c r="G40" s="142">
        <f>E40*F40</f>
        <v>0</v>
      </c>
      <c r="H40" s="76">
        <v>0</v>
      </c>
      <c r="I40" s="142">
        <f>E40*H40</f>
        <v>0</v>
      </c>
      <c r="J40" s="76">
        <v>0</v>
      </c>
      <c r="K40" s="3">
        <f>E40*J40</f>
        <v>0</v>
      </c>
    </row>
    <row r="41" spans="1:11" x14ac:dyDescent="0.25">
      <c r="A41" s="192" t="s">
        <v>58</v>
      </c>
      <c r="B41" s="121"/>
      <c r="C41" s="121"/>
      <c r="D41" s="121"/>
      <c r="E41" s="76">
        <v>0</v>
      </c>
      <c r="F41" s="76">
        <v>0</v>
      </c>
      <c r="G41" s="142">
        <f>E41*F41</f>
        <v>0</v>
      </c>
      <c r="H41" s="76">
        <v>0</v>
      </c>
      <c r="I41" s="142">
        <f>E41*H41</f>
        <v>0</v>
      </c>
      <c r="J41" s="76">
        <v>0</v>
      </c>
      <c r="K41" s="3">
        <f>E41*J41</f>
        <v>0</v>
      </c>
    </row>
    <row r="42" spans="1:11" x14ac:dyDescent="0.25">
      <c r="A42" s="213" t="s">
        <v>272</v>
      </c>
      <c r="B42" s="214"/>
      <c r="C42" s="214"/>
      <c r="D42" s="145"/>
      <c r="E42" s="42"/>
      <c r="F42" s="42"/>
      <c r="G42" s="42"/>
      <c r="H42" s="42"/>
      <c r="I42" s="42"/>
      <c r="J42" s="145"/>
      <c r="K42" s="215"/>
    </row>
    <row r="43" spans="1:11" x14ac:dyDescent="0.25">
      <c r="A43" s="192" t="s">
        <v>51</v>
      </c>
      <c r="B43" s="121"/>
      <c r="C43" s="121"/>
      <c r="D43" s="121"/>
      <c r="E43" s="76">
        <v>0</v>
      </c>
      <c r="F43" s="76">
        <v>0</v>
      </c>
      <c r="G43" s="142">
        <f>E43*F43</f>
        <v>0</v>
      </c>
      <c r="H43" s="76">
        <v>0</v>
      </c>
      <c r="I43" s="142">
        <f>E43*H43</f>
        <v>0</v>
      </c>
      <c r="J43" s="76">
        <v>0</v>
      </c>
      <c r="K43" s="3">
        <f>E43*J43</f>
        <v>0</v>
      </c>
    </row>
    <row r="44" spans="1:11" x14ac:dyDescent="0.25">
      <c r="A44" s="298" t="s">
        <v>70</v>
      </c>
      <c r="B44" s="299"/>
      <c r="C44" s="299"/>
      <c r="D44" s="299"/>
      <c r="E44" s="3">
        <f>SUM(E11:E43)</f>
        <v>0</v>
      </c>
      <c r="F44" s="300" t="s">
        <v>3</v>
      </c>
      <c r="G44" s="3">
        <f>SUM(G11:G43)</f>
        <v>0</v>
      </c>
      <c r="H44" s="300" t="s">
        <v>3</v>
      </c>
      <c r="I44" s="3">
        <f>SUM(I11:I43)</f>
        <v>0</v>
      </c>
      <c r="J44" s="300" t="s">
        <v>3</v>
      </c>
      <c r="K44" s="3">
        <f>SUM(K11:K43)</f>
        <v>0</v>
      </c>
    </row>
    <row r="45" spans="1:11" x14ac:dyDescent="0.25">
      <c r="A45" s="213" t="s">
        <v>67</v>
      </c>
      <c r="B45" s="214"/>
      <c r="C45" s="214"/>
      <c r="D45" s="145"/>
      <c r="E45" s="42"/>
      <c r="F45" s="42"/>
      <c r="G45" s="42"/>
      <c r="H45" s="42"/>
      <c r="I45" s="35"/>
      <c r="J45" s="165"/>
      <c r="K45" s="203"/>
    </row>
    <row r="46" spans="1:11" x14ac:dyDescent="0.25">
      <c r="A46" s="192" t="s">
        <v>68</v>
      </c>
      <c r="B46" s="121"/>
      <c r="C46" s="121"/>
      <c r="D46" s="121"/>
      <c r="E46" s="301" t="s">
        <v>3</v>
      </c>
      <c r="F46" s="289" t="s">
        <v>3</v>
      </c>
      <c r="G46" s="76">
        <v>0</v>
      </c>
      <c r="H46" s="302" t="s">
        <v>3</v>
      </c>
      <c r="I46" s="76">
        <v>0</v>
      </c>
      <c r="J46" s="302" t="s">
        <v>3</v>
      </c>
      <c r="K46" s="6">
        <v>0</v>
      </c>
    </row>
    <row r="47" spans="1:11" x14ac:dyDescent="0.25">
      <c r="A47" s="192" t="s">
        <v>252</v>
      </c>
      <c r="B47" s="121"/>
      <c r="C47" s="121"/>
      <c r="D47" s="121"/>
      <c r="E47" s="303" t="s">
        <v>3</v>
      </c>
      <c r="F47" s="304" t="s">
        <v>3</v>
      </c>
      <c r="G47" s="76">
        <v>0</v>
      </c>
      <c r="H47" s="305" t="s">
        <v>3</v>
      </c>
      <c r="I47" s="76">
        <v>0</v>
      </c>
      <c r="J47" s="305" t="s">
        <v>3</v>
      </c>
      <c r="K47" s="6">
        <v>0</v>
      </c>
    </row>
    <row r="48" spans="1:11" x14ac:dyDescent="0.25">
      <c r="A48" s="192" t="s">
        <v>253</v>
      </c>
      <c r="B48" s="121"/>
      <c r="C48" s="121"/>
      <c r="D48" s="121"/>
      <c r="E48" s="306" t="s">
        <v>3</v>
      </c>
      <c r="F48" s="307" t="s">
        <v>3</v>
      </c>
      <c r="G48" s="76">
        <v>0</v>
      </c>
      <c r="H48" s="308" t="s">
        <v>3</v>
      </c>
      <c r="I48" s="76">
        <v>0</v>
      </c>
      <c r="J48" s="308" t="s">
        <v>3</v>
      </c>
      <c r="K48" s="6">
        <v>0</v>
      </c>
    </row>
    <row r="49" spans="1:11" x14ac:dyDescent="0.25">
      <c r="A49" s="309"/>
      <c r="B49" s="145"/>
      <c r="C49" s="145"/>
      <c r="D49" s="145"/>
      <c r="E49" s="145"/>
      <c r="F49" s="42"/>
      <c r="G49" s="42"/>
      <c r="H49" s="42"/>
      <c r="I49" s="42"/>
      <c r="J49" s="165"/>
      <c r="K49" s="203"/>
    </row>
    <row r="50" spans="1:11" s="8" customFormat="1" x14ac:dyDescent="0.25">
      <c r="A50" s="188" t="s">
        <v>69</v>
      </c>
      <c r="B50" s="189"/>
      <c r="C50" s="121"/>
      <c r="D50" s="121"/>
      <c r="E50" s="310" t="s">
        <v>3</v>
      </c>
      <c r="F50" s="311" t="s">
        <v>3</v>
      </c>
      <c r="G50" s="76">
        <v>0</v>
      </c>
      <c r="H50" s="310" t="s">
        <v>3</v>
      </c>
      <c r="I50" s="76">
        <v>0</v>
      </c>
      <c r="J50" s="308" t="s">
        <v>3</v>
      </c>
      <c r="K50" s="6">
        <v>0</v>
      </c>
    </row>
    <row r="51" spans="1:11" s="8" customFormat="1" x14ac:dyDescent="0.25">
      <c r="A51" s="309"/>
      <c r="B51" s="145"/>
      <c r="C51" s="145"/>
      <c r="D51" s="145"/>
      <c r="E51" s="145"/>
      <c r="F51" s="42"/>
      <c r="G51" s="42"/>
      <c r="H51" s="42"/>
      <c r="I51" s="42"/>
      <c r="J51" s="165"/>
      <c r="K51" s="203"/>
    </row>
    <row r="52" spans="1:11" s="8" customFormat="1" x14ac:dyDescent="0.25">
      <c r="A52" s="188" t="s">
        <v>91</v>
      </c>
      <c r="B52" s="189"/>
      <c r="C52" s="121"/>
      <c r="D52" s="121"/>
      <c r="E52" s="312" t="s">
        <v>3</v>
      </c>
      <c r="F52" s="313" t="s">
        <v>3</v>
      </c>
      <c r="G52" s="76">
        <v>0</v>
      </c>
      <c r="H52" s="312" t="s">
        <v>3</v>
      </c>
      <c r="I52" s="76">
        <v>0</v>
      </c>
      <c r="J52" s="302" t="s">
        <v>3</v>
      </c>
      <c r="K52" s="6">
        <v>0</v>
      </c>
    </row>
    <row r="53" spans="1:11" s="8" customFormat="1" x14ac:dyDescent="0.25">
      <c r="A53" s="188" t="s">
        <v>92</v>
      </c>
      <c r="B53" s="189"/>
      <c r="C53" s="121"/>
      <c r="D53" s="121"/>
      <c r="E53" s="314"/>
      <c r="F53" s="315"/>
      <c r="G53" s="76">
        <v>0</v>
      </c>
      <c r="H53" s="314"/>
      <c r="I53" s="76">
        <v>0</v>
      </c>
      <c r="J53" s="305" t="s">
        <v>3</v>
      </c>
      <c r="K53" s="6">
        <v>0</v>
      </c>
    </row>
    <row r="54" spans="1:11" s="8" customFormat="1" x14ac:dyDescent="0.25">
      <c r="A54" s="188" t="s">
        <v>70</v>
      </c>
      <c r="B54" s="189"/>
      <c r="C54" s="121"/>
      <c r="D54" s="121"/>
      <c r="E54" s="314" t="s">
        <v>3</v>
      </c>
      <c r="F54" s="316" t="s">
        <v>3</v>
      </c>
      <c r="G54" s="142">
        <f>SUM(G46:G53)</f>
        <v>0</v>
      </c>
      <c r="H54" s="305" t="s">
        <v>3</v>
      </c>
      <c r="I54" s="142">
        <f>SUM(I46:I53)</f>
        <v>0</v>
      </c>
      <c r="J54" s="305" t="s">
        <v>3</v>
      </c>
      <c r="K54" s="3">
        <f>SUM(K46:K53)</f>
        <v>0</v>
      </c>
    </row>
    <row r="55" spans="1:11" s="8" customFormat="1" x14ac:dyDescent="0.25">
      <c r="A55" s="309"/>
      <c r="B55" s="145"/>
      <c r="C55" s="145"/>
      <c r="D55" s="145"/>
      <c r="E55" s="145"/>
      <c r="F55" s="145"/>
      <c r="G55" s="145"/>
      <c r="H55" s="145"/>
      <c r="I55" s="145"/>
      <c r="J55" s="145"/>
      <c r="K55" s="247"/>
    </row>
    <row r="56" spans="1:11" s="8" customFormat="1" ht="13.8" x14ac:dyDescent="0.25">
      <c r="A56" s="196" t="s">
        <v>71</v>
      </c>
      <c r="B56" s="121"/>
      <c r="C56" s="121"/>
      <c r="D56" s="121"/>
      <c r="E56" s="310" t="s">
        <v>3</v>
      </c>
      <c r="F56" s="317" t="s">
        <v>3</v>
      </c>
      <c r="G56" s="37">
        <f>G44+G54</f>
        <v>0</v>
      </c>
      <c r="H56" s="310" t="s">
        <v>3</v>
      </c>
      <c r="I56" s="318">
        <f>I44+I54</f>
        <v>0</v>
      </c>
      <c r="J56" s="319" t="s">
        <v>3</v>
      </c>
      <c r="K56" s="40">
        <f>K44+K54</f>
        <v>0</v>
      </c>
    </row>
    <row r="57" spans="1:11" s="8" customFormat="1" x14ac:dyDescent="0.25">
      <c r="A57" s="168"/>
      <c r="B57" s="168"/>
      <c r="C57" s="168"/>
      <c r="D57" s="168"/>
      <c r="E57" s="168"/>
      <c r="F57" s="168"/>
      <c r="G57" s="168"/>
      <c r="H57" s="168"/>
      <c r="I57" s="168"/>
      <c r="J57" s="177"/>
      <c r="K57" s="170"/>
    </row>
    <row r="58" spans="1:11" s="8" customFormat="1" x14ac:dyDescent="0.2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0"/>
    </row>
    <row r="59" spans="1:11" s="8" customFormat="1" x14ac:dyDescent="0.25">
      <c r="A59" s="5"/>
      <c r="B59"/>
      <c r="C59"/>
      <c r="D59"/>
      <c r="E59"/>
      <c r="F59"/>
      <c r="G59"/>
      <c r="H59"/>
      <c r="I59" s="32"/>
      <c r="J59" s="32"/>
      <c r="K59"/>
    </row>
    <row r="60" spans="1:11" s="8" customFormat="1" x14ac:dyDescent="0.25">
      <c r="A60" s="5"/>
      <c r="B60"/>
      <c r="C60"/>
      <c r="D60"/>
      <c r="E60"/>
      <c r="F60"/>
      <c r="G60"/>
      <c r="H60"/>
      <c r="I60" s="32"/>
      <c r="J60" s="32"/>
      <c r="K60"/>
    </row>
    <row r="61" spans="1:11" s="8" customFormat="1" x14ac:dyDescent="0.25">
      <c r="A61" s="5"/>
      <c r="B61"/>
      <c r="C61"/>
      <c r="D61"/>
      <c r="E61"/>
      <c r="F61"/>
      <c r="G61"/>
      <c r="H61"/>
      <c r="I61" s="32"/>
      <c r="J61" s="32"/>
      <c r="K61"/>
    </row>
    <row r="62" spans="1:11" s="8" customFormat="1" x14ac:dyDescent="0.25">
      <c r="A62" s="5"/>
      <c r="B62"/>
      <c r="C62"/>
      <c r="D62"/>
      <c r="E62"/>
      <c r="F62"/>
      <c r="G62"/>
      <c r="H62"/>
      <c r="I62" s="32"/>
      <c r="J62" s="32"/>
      <c r="K62"/>
    </row>
    <row r="63" spans="1:11" s="8" customFormat="1" x14ac:dyDescent="0.25">
      <c r="A63" s="5"/>
      <c r="B63"/>
      <c r="C63"/>
      <c r="D63"/>
      <c r="E63"/>
      <c r="F63"/>
      <c r="G63"/>
      <c r="H63"/>
      <c r="I63" s="32"/>
      <c r="J63" s="32"/>
      <c r="K63"/>
    </row>
    <row r="64" spans="1:11" s="8" customFormat="1" x14ac:dyDescent="0.25">
      <c r="A64" s="5"/>
      <c r="B64"/>
      <c r="C64"/>
      <c r="D64"/>
      <c r="E64"/>
      <c r="F64"/>
      <c r="G64"/>
      <c r="H64"/>
      <c r="I64" s="32"/>
      <c r="J64" s="32"/>
      <c r="K64"/>
    </row>
    <row r="65" spans="1:11" s="8" customFormat="1" x14ac:dyDescent="0.25">
      <c r="A65" s="5"/>
      <c r="B65"/>
      <c r="C65"/>
      <c r="D65"/>
      <c r="E65"/>
      <c r="F65"/>
      <c r="G65"/>
      <c r="H65"/>
      <c r="I65" s="32"/>
      <c r="J65" s="32"/>
      <c r="K65"/>
    </row>
    <row r="66" spans="1:11" s="8" customFormat="1" x14ac:dyDescent="0.25">
      <c r="A66" s="5"/>
      <c r="B66"/>
      <c r="C66"/>
      <c r="D66"/>
      <c r="E66"/>
      <c r="F66"/>
      <c r="G66"/>
      <c r="H66"/>
      <c r="I66" s="32"/>
      <c r="J66" s="32"/>
      <c r="K66"/>
    </row>
    <row r="67" spans="1:11" s="8" customFormat="1" x14ac:dyDescent="0.25">
      <c r="A67" s="5"/>
      <c r="B67"/>
      <c r="C67"/>
      <c r="D67"/>
      <c r="E67"/>
      <c r="F67"/>
      <c r="G67"/>
      <c r="H67"/>
      <c r="I67" s="32"/>
      <c r="J67" s="32"/>
      <c r="K67"/>
    </row>
    <row r="68" spans="1:11" s="8" customFormat="1" x14ac:dyDescent="0.25">
      <c r="A68" s="5"/>
      <c r="B68"/>
      <c r="C68"/>
      <c r="D68"/>
      <c r="E68"/>
      <c r="F68"/>
      <c r="G68"/>
      <c r="H68"/>
      <c r="I68" s="32"/>
      <c r="J68" s="32"/>
      <c r="K68"/>
    </row>
    <row r="69" spans="1:11" s="8" customFormat="1" x14ac:dyDescent="0.25">
      <c r="A69" s="5"/>
      <c r="B69"/>
      <c r="C69"/>
      <c r="D69"/>
      <c r="E69"/>
      <c r="F69"/>
      <c r="G69"/>
      <c r="H69"/>
      <c r="I69" s="32"/>
      <c r="J69" s="32"/>
      <c r="K69"/>
    </row>
    <row r="70" spans="1:11" s="8" customFormat="1" x14ac:dyDescent="0.25">
      <c r="A70" s="5"/>
      <c r="B70"/>
      <c r="C70"/>
      <c r="D70"/>
      <c r="E70"/>
      <c r="F70"/>
      <c r="G70"/>
      <c r="H70"/>
      <c r="I70" s="32"/>
      <c r="J70" s="32"/>
      <c r="K70"/>
    </row>
    <row r="71" spans="1:11" s="32" customFormat="1" x14ac:dyDescent="0.25">
      <c r="A71" s="5"/>
      <c r="B71"/>
      <c r="C71"/>
      <c r="D71"/>
      <c r="E71"/>
      <c r="F71"/>
      <c r="G71"/>
      <c r="H71"/>
      <c r="K71"/>
    </row>
    <row r="72" spans="1:11" s="86" customFormat="1" x14ac:dyDescent="0.25">
      <c r="A72" s="5"/>
      <c r="B72"/>
      <c r="C72"/>
      <c r="D72"/>
      <c r="E72"/>
      <c r="F72"/>
      <c r="G72"/>
      <c r="H72"/>
      <c r="I72" s="32"/>
      <c r="J72" s="32"/>
      <c r="K72"/>
    </row>
    <row r="73" spans="1:11" s="32" customFormat="1" x14ac:dyDescent="0.25">
      <c r="A73" s="5"/>
      <c r="B73"/>
      <c r="C73"/>
      <c r="D73"/>
      <c r="E73"/>
      <c r="F73"/>
      <c r="G73"/>
      <c r="H73"/>
      <c r="K73"/>
    </row>
    <row r="74" spans="1:11" s="32" customFormat="1" x14ac:dyDescent="0.25">
      <c r="A74" s="5"/>
      <c r="B74"/>
      <c r="C74"/>
      <c r="D74"/>
      <c r="E74"/>
      <c r="F74"/>
      <c r="G74"/>
      <c r="H74"/>
      <c r="K74"/>
    </row>
    <row r="75" spans="1:11" s="32" customFormat="1" x14ac:dyDescent="0.25">
      <c r="A75" s="5"/>
      <c r="B75"/>
      <c r="C75"/>
      <c r="D75"/>
      <c r="E75"/>
      <c r="F75"/>
      <c r="G75"/>
      <c r="H75"/>
      <c r="K75"/>
    </row>
  </sheetData>
  <sheetProtection password="C691" sheet="1" objects="1" scenarios="1"/>
  <customSheetViews>
    <customSheetView guid="{E83744A4-69ED-4080-AD44-5F2CB0BDC3A5}" showRuler="0">
      <pane ySplit="10" topLeftCell="A20" activePane="bottomLeft" state="frozen"/>
      <selection pane="bottomLeft" activeCell="E36" sqref="E36:F36"/>
      <pageMargins left="1" right="0.75" top="1" bottom="1" header="0.5" footer="0.5"/>
      <pageSetup orientation="portrait" verticalDpi="300" r:id="rId1"/>
      <headerFooter alignWithMargins="0">
        <oddHeader>&amp;L&amp;D&amp;C&amp;"Arial,Bold"&amp;11City of Huntsville Engineering Division&amp;R&amp;T</oddHeader>
      </headerFooter>
    </customSheetView>
  </customSheetViews>
  <mergeCells count="23">
    <mergeCell ref="A37:D37"/>
    <mergeCell ref="A38:D38"/>
    <mergeCell ref="A20:D20"/>
    <mergeCell ref="F9:G9"/>
    <mergeCell ref="H9:I9"/>
    <mergeCell ref="A8:D9"/>
    <mergeCell ref="F8:K8"/>
    <mergeCell ref="J9:K9"/>
    <mergeCell ref="A19:D19"/>
    <mergeCell ref="A7:C7"/>
    <mergeCell ref="D3:K3"/>
    <mergeCell ref="D4:K4"/>
    <mergeCell ref="D6:K6"/>
    <mergeCell ref="D7:K7"/>
    <mergeCell ref="A5:C5"/>
    <mergeCell ref="A3:C3"/>
    <mergeCell ref="A4:C4"/>
    <mergeCell ref="D2:K2"/>
    <mergeCell ref="D1:E1"/>
    <mergeCell ref="D5:E5"/>
    <mergeCell ref="A6:C6"/>
    <mergeCell ref="A1:C1"/>
    <mergeCell ref="A2:C2"/>
  </mergeCells>
  <phoneticPr fontId="18" type="noConversion"/>
  <pageMargins left="1" right="0.75" top="1" bottom="1" header="0.5" footer="0.5"/>
  <pageSetup orientation="portrait" verticalDpi="300" r:id="rId2"/>
  <headerFooter alignWithMargins="0">
    <oddHeader>&amp;L&amp;D&amp;C&amp;"Arial,Bold"&amp;11City of Huntsville Engineering Division&amp;R&amp;T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H46"/>
  <sheetViews>
    <sheetView view="pageBreakPreview" zoomScale="98" zoomScaleNormal="100" zoomScaleSheetLayoutView="98" workbookViewId="0">
      <selection activeCell="H8" sqref="H8"/>
    </sheetView>
  </sheetViews>
  <sheetFormatPr defaultRowHeight="13.2" x14ac:dyDescent="0.25"/>
  <cols>
    <col min="1" max="1" width="25.6640625" customWidth="1"/>
    <col min="2" max="2" width="16.10937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70"/>
      <c r="E1" s="122"/>
      <c r="F1" s="123"/>
      <c r="G1" s="124"/>
    </row>
    <row r="2" spans="1:8" ht="13.8" x14ac:dyDescent="0.25">
      <c r="A2" s="180" t="s">
        <v>301</v>
      </c>
      <c r="B2" s="467">
        <f>'GRAND TOTAL FEE'!B2:D2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'GRAND TOTAL FEE'!B3:D3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'GRAND TOTAL FEE'!B4:D4</f>
        <v>0</v>
      </c>
      <c r="C4" s="466"/>
      <c r="D4" s="466"/>
      <c r="E4" s="466"/>
      <c r="F4" s="466"/>
      <c r="G4" s="482"/>
    </row>
    <row r="5" spans="1:8" ht="13.8" x14ac:dyDescent="0.25">
      <c r="A5" s="180" t="s">
        <v>138</v>
      </c>
      <c r="B5" s="467">
        <f>'GRAND TOTAL FEE'!B5:D5</f>
        <v>0</v>
      </c>
      <c r="C5" s="466"/>
      <c r="D5" s="149"/>
      <c r="E5" s="126"/>
      <c r="F5" s="126"/>
      <c r="G5" s="127"/>
    </row>
    <row r="6" spans="1:8" ht="13.8" x14ac:dyDescent="0.25">
      <c r="A6" s="180" t="s">
        <v>285</v>
      </c>
      <c r="B6" s="467">
        <f>'GRAND TOTAL FEE'!B6:D6</f>
        <v>0</v>
      </c>
      <c r="C6" s="466"/>
      <c r="D6" s="466"/>
      <c r="E6" s="466"/>
      <c r="F6" s="466"/>
      <c r="G6" s="482"/>
    </row>
    <row r="7" spans="1:8" ht="14.4" thickBot="1" x14ac:dyDescent="0.3">
      <c r="A7" s="182" t="s">
        <v>263</v>
      </c>
      <c r="B7" s="555">
        <f>'GRAND TOTAL FEE'!B7:D7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282</v>
      </c>
      <c r="B8" s="487"/>
      <c r="C8" s="487"/>
      <c r="D8" s="487"/>
      <c r="E8" s="487"/>
      <c r="F8" s="487"/>
      <c r="G8" s="488"/>
      <c r="H8" s="380" t="s">
        <v>393</v>
      </c>
    </row>
    <row r="9" spans="1:8" ht="14.25" customHeight="1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423" t="s">
        <v>190</v>
      </c>
      <c r="B10" s="481"/>
      <c r="C10" s="228" t="s">
        <v>187</v>
      </c>
      <c r="D10" s="228" t="s">
        <v>296</v>
      </c>
      <c r="E10" s="228" t="s">
        <v>188</v>
      </c>
      <c r="F10" s="228" t="s">
        <v>189</v>
      </c>
      <c r="G10" s="229" t="s">
        <v>186</v>
      </c>
    </row>
    <row r="11" spans="1:8" x14ac:dyDescent="0.25">
      <c r="A11" s="444"/>
      <c r="B11" s="438"/>
      <c r="C11" s="68">
        <v>0</v>
      </c>
      <c r="D11" s="68">
        <v>0</v>
      </c>
      <c r="E11" s="129">
        <f t="shared" ref="E11:E16" si="0">C11*D11</f>
        <v>0</v>
      </c>
      <c r="F11" s="9">
        <v>0</v>
      </c>
      <c r="G11" s="4">
        <f t="shared" ref="G11:G16" si="1">E11*F11</f>
        <v>0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si="0"/>
        <v>0</v>
      </c>
      <c r="F12" s="9">
        <v>0</v>
      </c>
      <c r="G12" s="4">
        <f t="shared" si="1"/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150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ht="15" customHeight="1" x14ac:dyDescent="0.25">
      <c r="A16" s="444"/>
      <c r="B16" s="438"/>
      <c r="C16" s="68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x14ac:dyDescent="0.25">
      <c r="A18" s="177"/>
      <c r="B18" s="177"/>
      <c r="C18" s="177"/>
      <c r="D18" s="231"/>
      <c r="E18" s="231"/>
      <c r="F18" s="231"/>
      <c r="G18" s="232"/>
    </row>
    <row r="19" spans="1:7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x14ac:dyDescent="0.25">
      <c r="A20" s="444"/>
      <c r="B20" s="445"/>
      <c r="C20" s="445"/>
      <c r="D20" s="445"/>
      <c r="E20" s="445"/>
      <c r="F20" s="210"/>
      <c r="G20" s="69">
        <v>0</v>
      </c>
    </row>
    <row r="21" spans="1:7" x14ac:dyDescent="0.25">
      <c r="A21" s="170"/>
      <c r="B21" s="170"/>
      <c r="C21" s="170"/>
      <c r="D21" s="170"/>
      <c r="E21" s="170"/>
      <c r="F21" s="170"/>
      <c r="G21" s="59"/>
    </row>
    <row r="22" spans="1:7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x14ac:dyDescent="0.25">
      <c r="A23" s="444"/>
      <c r="B23" s="445"/>
      <c r="C23" s="445"/>
      <c r="D23" s="445"/>
      <c r="E23" s="445"/>
      <c r="F23" s="210"/>
      <c r="G23" s="69">
        <v>0</v>
      </c>
    </row>
    <row r="24" spans="1:7" x14ac:dyDescent="0.25">
      <c r="A24" s="170"/>
      <c r="B24" s="170"/>
      <c r="C24" s="170"/>
      <c r="D24" s="170"/>
      <c r="E24" s="170"/>
      <c r="F24" s="170"/>
      <c r="G24" s="170"/>
    </row>
    <row r="25" spans="1:7" ht="14.25" customHeight="1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x14ac:dyDescent="0.25">
      <c r="A26" s="495"/>
      <c r="B26" s="496"/>
      <c r="C26" s="496"/>
      <c r="D26" s="496"/>
      <c r="E26" s="496"/>
      <c r="F26" s="223"/>
      <c r="G26" s="69">
        <v>0</v>
      </c>
    </row>
    <row r="27" spans="1:7" x14ac:dyDescent="0.25">
      <c r="A27" s="237"/>
      <c r="B27" s="237"/>
      <c r="C27" s="237"/>
      <c r="D27" s="248"/>
      <c r="E27" s="248"/>
      <c r="F27" s="248"/>
      <c r="G27" s="238"/>
    </row>
    <row r="28" spans="1:7" x14ac:dyDescent="0.25">
      <c r="A28" s="170"/>
      <c r="B28" s="170"/>
      <c r="C28" s="170"/>
      <c r="D28" s="404" t="s">
        <v>196</v>
      </c>
      <c r="E28" s="494"/>
      <c r="F28" s="494"/>
      <c r="G28" s="239">
        <f>G17+G20+G23+G26</f>
        <v>0</v>
      </c>
    </row>
    <row r="29" spans="1:7" x14ac:dyDescent="0.25">
      <c r="A29" s="170"/>
      <c r="B29" s="170"/>
      <c r="C29" s="170"/>
      <c r="D29" s="170"/>
      <c r="E29" s="170"/>
      <c r="F29" s="170"/>
      <c r="G29" s="170"/>
    </row>
    <row r="30" spans="1:7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631"/>
      <c r="B31" s="484"/>
      <c r="C31" s="484"/>
      <c r="D31" s="484"/>
      <c r="E31" s="484"/>
      <c r="F31" s="484"/>
      <c r="G31" s="598"/>
    </row>
    <row r="32" spans="1:7" x14ac:dyDescent="0.25">
      <c r="A32" s="599"/>
      <c r="B32" s="526"/>
      <c r="C32" s="526"/>
      <c r="D32" s="526"/>
      <c r="E32" s="526"/>
      <c r="F32" s="526"/>
      <c r="G32" s="600"/>
    </row>
    <row r="33" spans="1:7" x14ac:dyDescent="0.25">
      <c r="A33" s="599"/>
      <c r="B33" s="526"/>
      <c r="C33" s="526"/>
      <c r="D33" s="526"/>
      <c r="E33" s="526"/>
      <c r="F33" s="526"/>
      <c r="G33" s="600"/>
    </row>
    <row r="34" spans="1:7" x14ac:dyDescent="0.25">
      <c r="A34" s="599"/>
      <c r="B34" s="526"/>
      <c r="C34" s="526"/>
      <c r="D34" s="526"/>
      <c r="E34" s="526"/>
      <c r="F34" s="526"/>
      <c r="G34" s="600"/>
    </row>
    <row r="35" spans="1:7" ht="14.25" customHeight="1" x14ac:dyDescent="0.25">
      <c r="A35" s="599"/>
      <c r="B35" s="526"/>
      <c r="C35" s="526"/>
      <c r="D35" s="526"/>
      <c r="E35" s="526"/>
      <c r="F35" s="526"/>
      <c r="G35" s="600"/>
    </row>
    <row r="36" spans="1:7" x14ac:dyDescent="0.25">
      <c r="A36" s="599"/>
      <c r="B36" s="526"/>
      <c r="C36" s="526"/>
      <c r="D36" s="526"/>
      <c r="E36" s="526"/>
      <c r="F36" s="526"/>
      <c r="G36" s="600"/>
    </row>
    <row r="37" spans="1:7" x14ac:dyDescent="0.25">
      <c r="A37" s="601"/>
      <c r="B37" s="432"/>
      <c r="C37" s="432"/>
      <c r="D37" s="432"/>
      <c r="E37" s="432"/>
      <c r="F37" s="432"/>
      <c r="G37" s="602"/>
    </row>
    <row r="38" spans="1:7" ht="5.25" customHeight="1" x14ac:dyDescent="0.25"/>
    <row r="41" spans="1:7" ht="5.25" customHeight="1" x14ac:dyDescent="0.25"/>
    <row r="44" spans="1:7" ht="5.25" customHeight="1" x14ac:dyDescent="0.25"/>
    <row r="46" spans="1:7" ht="5.25" customHeight="1" x14ac:dyDescent="0.25"/>
  </sheetData>
  <sheetProtection password="C691" sheet="1" objects="1" scenarios="1"/>
  <customSheetViews>
    <customSheetView guid="{E83744A4-69ED-4080-AD44-5F2CB0BDC3A5}" showRuler="0">
      <selection activeCell="G17" sqref="G17 G20 G23 G26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2">
    <mergeCell ref="B3:G3"/>
    <mergeCell ref="B4:G4"/>
    <mergeCell ref="A8:G8"/>
    <mergeCell ref="B1:C1"/>
    <mergeCell ref="B2:G2"/>
    <mergeCell ref="B5:C5"/>
    <mergeCell ref="A31:G37"/>
    <mergeCell ref="A23:E23"/>
    <mergeCell ref="A26:E26"/>
    <mergeCell ref="B6:G6"/>
    <mergeCell ref="B7:G7"/>
    <mergeCell ref="A10:B10"/>
    <mergeCell ref="A11:B11"/>
    <mergeCell ref="C30:G30"/>
    <mergeCell ref="D28:F28"/>
    <mergeCell ref="A12:B12"/>
    <mergeCell ref="D17:F17"/>
    <mergeCell ref="A20:E20"/>
    <mergeCell ref="A13:B13"/>
    <mergeCell ref="A14:B14"/>
    <mergeCell ref="A15:B15"/>
    <mergeCell ref="A16:B16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F26"/>
  <sheetViews>
    <sheetView view="pageBreakPreview" zoomScaleNormal="100" zoomScaleSheetLayoutView="100" workbookViewId="0">
      <selection activeCell="U46" sqref="U46"/>
    </sheetView>
  </sheetViews>
  <sheetFormatPr defaultRowHeight="13.2" x14ac:dyDescent="0.25"/>
  <cols>
    <col min="1" max="1" width="27.88671875" customWidth="1"/>
    <col min="2" max="2" width="22.88671875" customWidth="1"/>
    <col min="4" max="4" width="11.109375" bestFit="1" customWidth="1"/>
    <col min="5" max="5" width="18.33203125" customWidth="1"/>
  </cols>
  <sheetData>
    <row r="1" spans="1:6" ht="13.8" x14ac:dyDescent="0.25">
      <c r="A1" s="180" t="s">
        <v>0</v>
      </c>
      <c r="B1" s="119" t="str">
        <f>'GRAND TOTAL FEE'!B1:D1</f>
        <v xml:space="preserve"> </v>
      </c>
      <c r="C1" s="149"/>
      <c r="D1" s="121"/>
      <c r="E1" s="130"/>
    </row>
    <row r="2" spans="1:6" ht="13.8" x14ac:dyDescent="0.25">
      <c r="A2" s="180" t="s">
        <v>301</v>
      </c>
      <c r="B2" s="467">
        <f>'GRAND TOTAL FEE'!B2:D2</f>
        <v>0</v>
      </c>
      <c r="C2" s="466"/>
      <c r="D2" s="466"/>
      <c r="E2" s="482"/>
    </row>
    <row r="3" spans="1:6" ht="13.8" x14ac:dyDescent="0.25">
      <c r="A3" s="180" t="s">
        <v>1</v>
      </c>
      <c r="B3" s="467">
        <f>'GRAND TOTAL FEE'!B3:D3</f>
        <v>0</v>
      </c>
      <c r="C3" s="466"/>
      <c r="D3" s="466"/>
      <c r="E3" s="482"/>
    </row>
    <row r="4" spans="1:6" ht="13.8" x14ac:dyDescent="0.25">
      <c r="A4" s="180" t="s">
        <v>132</v>
      </c>
      <c r="B4" s="467">
        <f>'GRAND TOTAL FEE'!B4:D4</f>
        <v>0</v>
      </c>
      <c r="C4" s="466"/>
      <c r="D4" s="466"/>
      <c r="E4" s="482"/>
    </row>
    <row r="5" spans="1:6" ht="13.8" x14ac:dyDescent="0.25">
      <c r="A5" s="180" t="s">
        <v>138</v>
      </c>
      <c r="B5" s="119">
        <f>'GRAND TOTAL FEE'!B5:D5</f>
        <v>0</v>
      </c>
      <c r="C5" s="322" t="s">
        <v>3</v>
      </c>
      <c r="D5" s="120"/>
      <c r="E5" s="124"/>
    </row>
    <row r="6" spans="1:6" ht="13.8" x14ac:dyDescent="0.25">
      <c r="A6" s="180" t="s">
        <v>285</v>
      </c>
      <c r="B6" s="467">
        <f>'GRAND TOTAL FEE'!B6:D6</f>
        <v>0</v>
      </c>
      <c r="C6" s="466"/>
      <c r="D6" s="466"/>
      <c r="E6" s="482"/>
    </row>
    <row r="7" spans="1:6" ht="14.4" thickBot="1" x14ac:dyDescent="0.3">
      <c r="A7" s="182" t="s">
        <v>263</v>
      </c>
      <c r="B7" s="555">
        <f>'GRAND TOTAL FEE'!B7:D7</f>
        <v>0</v>
      </c>
      <c r="C7" s="471"/>
      <c r="D7" s="471"/>
      <c r="E7" s="480"/>
    </row>
    <row r="8" spans="1:6" ht="16.8" thickTop="1" thickBot="1" x14ac:dyDescent="0.35">
      <c r="A8" s="486" t="s">
        <v>281</v>
      </c>
      <c r="B8" s="538"/>
      <c r="C8" s="538"/>
      <c r="D8" s="538"/>
      <c r="E8" s="539"/>
      <c r="F8" s="380" t="s">
        <v>393</v>
      </c>
    </row>
    <row r="9" spans="1:6" ht="13.8" thickTop="1" x14ac:dyDescent="0.25">
      <c r="A9" s="161"/>
      <c r="B9" s="165"/>
      <c r="C9" s="162"/>
      <c r="D9" s="162"/>
      <c r="E9" s="16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6.4" x14ac:dyDescent="0.25">
      <c r="A11" s="409"/>
      <c r="B11" s="592"/>
      <c r="C11" s="205" t="s">
        <v>283</v>
      </c>
      <c r="D11" s="206" t="s">
        <v>284</v>
      </c>
      <c r="E11" s="207"/>
    </row>
    <row r="12" spans="1:6" x14ac:dyDescent="0.25">
      <c r="A12" s="499" t="str">
        <f>'GRAND TOTAL FEE'!A28</f>
        <v>Project Engineer</v>
      </c>
      <c r="B12" s="500"/>
      <c r="C12" s="3">
        <f>'Sanitary Plans (Man-days)'!G56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499" t="str">
        <f>'GRAND TOTAL FEE'!A30</f>
        <v>Design Engineer</v>
      </c>
      <c r="B13" s="500"/>
      <c r="C13" s="3">
        <f>'Sanitary Plans (Man-days)'!I56</f>
        <v>0</v>
      </c>
      <c r="D13" s="4">
        <f>'GRAND TOTAL FEE'!B30*8</f>
        <v>0</v>
      </c>
      <c r="E13" s="4">
        <f>C13*D13</f>
        <v>0</v>
      </c>
    </row>
    <row r="14" spans="1:6" x14ac:dyDescent="0.25">
      <c r="A14" s="593" t="str">
        <f>'GRAND TOTAL FEE'!A31</f>
        <v>Engineer Tech. / CADD</v>
      </c>
      <c r="B14" s="594"/>
      <c r="C14" s="3">
        <f>'Sanitary Plans (Man-days)'!K56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499" t="s">
        <v>4</v>
      </c>
      <c r="B15" s="50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137" t="s">
        <v>5</v>
      </c>
      <c r="E16" s="10">
        <f>SUM(E12:E15)</f>
        <v>0</v>
      </c>
    </row>
    <row r="17" spans="1:5" x14ac:dyDescent="0.25">
      <c r="A17" s="209"/>
      <c r="B17" s="118"/>
      <c r="C17" s="121"/>
      <c r="D17" s="189"/>
      <c r="E17" s="219"/>
    </row>
    <row r="18" spans="1:5" x14ac:dyDescent="0.25">
      <c r="A18" s="213" t="s">
        <v>170</v>
      </c>
      <c r="B18" s="214"/>
      <c r="C18" s="145"/>
      <c r="D18" s="145"/>
      <c r="E18" s="215"/>
    </row>
    <row r="19" spans="1:5" x14ac:dyDescent="0.25">
      <c r="A19" s="444"/>
      <c r="B19" s="445"/>
      <c r="C19" s="445"/>
      <c r="D19" s="210"/>
      <c r="E19" s="16">
        <v>0</v>
      </c>
    </row>
    <row r="20" spans="1:5" x14ac:dyDescent="0.25">
      <c r="A20" s="444"/>
      <c r="B20" s="445"/>
      <c r="C20" s="445"/>
      <c r="D20" s="210"/>
      <c r="E20" s="9">
        <v>0</v>
      </c>
    </row>
    <row r="21" spans="1:5" x14ac:dyDescent="0.25">
      <c r="A21" s="444"/>
      <c r="B21" s="445"/>
      <c r="C21" s="445"/>
      <c r="D21" s="210"/>
      <c r="E21" s="9">
        <v>0</v>
      </c>
    </row>
    <row r="22" spans="1:5" x14ac:dyDescent="0.25">
      <c r="A22" s="192" t="s">
        <v>139</v>
      </c>
      <c r="B22" s="121"/>
      <c r="C22" s="121"/>
      <c r="D22" s="210"/>
      <c r="E22" s="4">
        <f>SUM(E19:E21)*0.05</f>
        <v>0</v>
      </c>
    </row>
    <row r="23" spans="1:5" x14ac:dyDescent="0.25">
      <c r="A23" s="209" t="s">
        <v>3</v>
      </c>
      <c r="B23" s="118"/>
      <c r="C23" s="121"/>
      <c r="D23" s="216" t="s">
        <v>5</v>
      </c>
      <c r="E23" s="10">
        <f>SUM(E18:E22)</f>
        <v>0</v>
      </c>
    </row>
    <row r="24" spans="1:5" x14ac:dyDescent="0.25">
      <c r="A24" s="209"/>
      <c r="B24" s="217"/>
      <c r="C24" s="195"/>
      <c r="D24" s="218"/>
      <c r="E24" s="219"/>
    </row>
    <row r="25" spans="1:5" x14ac:dyDescent="0.25">
      <c r="A25" s="220" t="s">
        <v>3</v>
      </c>
      <c r="B25" s="221"/>
      <c r="C25" s="430" t="s">
        <v>312</v>
      </c>
      <c r="D25" s="498"/>
      <c r="E25" s="10">
        <f>E16+E23</f>
        <v>0</v>
      </c>
    </row>
    <row r="26" spans="1:5" x14ac:dyDescent="0.25">
      <c r="A26" s="170" t="s">
        <v>3</v>
      </c>
      <c r="B26" s="170"/>
      <c r="C26" s="170"/>
      <c r="D26" s="170"/>
      <c r="E26" s="170"/>
    </row>
  </sheetData>
  <sheetProtection password="C691" sheet="1" objects="1" scenarios="1"/>
  <customSheetViews>
    <customSheetView guid="{E83744A4-69ED-4080-AD44-5F2CB0BDC3A5}" showRuler="0">
      <selection activeCell="E19" sqref="E19:E23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5">
    <mergeCell ref="A21:C21"/>
    <mergeCell ref="C25:D25"/>
    <mergeCell ref="B2:E2"/>
    <mergeCell ref="A8:E8"/>
    <mergeCell ref="A19:C19"/>
    <mergeCell ref="A20:C20"/>
    <mergeCell ref="A14:B14"/>
    <mergeCell ref="A15:B15"/>
    <mergeCell ref="A11:B11"/>
    <mergeCell ref="A12:B12"/>
    <mergeCell ref="A13:B13"/>
    <mergeCell ref="B3:E3"/>
    <mergeCell ref="B4:E4"/>
    <mergeCell ref="B6:E6"/>
    <mergeCell ref="B7:E7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25"/>
  <sheetViews>
    <sheetView view="pageBreakPreview" zoomScale="112" zoomScaleNormal="100" zoomScaleSheetLayoutView="112" workbookViewId="0">
      <pane ySplit="9" topLeftCell="A10" activePane="bottomLeft" state="frozen"/>
      <selection pane="bottomLeft" activeCell="G24" sqref="G24"/>
    </sheetView>
  </sheetViews>
  <sheetFormatPr defaultRowHeight="13.2" x14ac:dyDescent="0.25"/>
  <cols>
    <col min="1" max="1" width="10.6640625" customWidth="1"/>
    <col min="2" max="2" width="9.33203125" customWidth="1"/>
    <col min="3" max="3" width="7.109375" customWidth="1"/>
    <col min="4" max="4" width="36.44140625" customWidth="1"/>
    <col min="5" max="5" width="8.6640625" customWidth="1"/>
    <col min="6" max="6" width="11.33203125" customWidth="1"/>
    <col min="7" max="7" width="8.6640625" customWidth="1"/>
  </cols>
  <sheetData>
    <row r="1" spans="1:7" ht="13.8" x14ac:dyDescent="0.25">
      <c r="A1" s="465" t="s">
        <v>264</v>
      </c>
      <c r="B1" s="511"/>
      <c r="C1" s="511"/>
      <c r="D1" s="155" t="str">
        <f>'GRAND TOTAL FEE'!B1</f>
        <v xml:space="preserve"> </v>
      </c>
      <c r="E1" s="241"/>
      <c r="F1" s="242"/>
      <c r="G1" s="243"/>
    </row>
    <row r="2" spans="1:7" ht="13.8" x14ac:dyDescent="0.25">
      <c r="A2" s="465" t="s">
        <v>302</v>
      </c>
      <c r="B2" s="511"/>
      <c r="C2" s="511"/>
      <c r="D2" s="506">
        <f>'GRAND TOTAL FEE'!B2</f>
        <v>0</v>
      </c>
      <c r="E2" s="466"/>
      <c r="F2" s="466"/>
      <c r="G2" s="482"/>
    </row>
    <row r="3" spans="1:7" ht="13.8" x14ac:dyDescent="0.25">
      <c r="A3" s="465" t="s">
        <v>1</v>
      </c>
      <c r="B3" s="511"/>
      <c r="C3" s="511"/>
      <c r="D3" s="506">
        <f>'GRAND TOTAL FEE'!B3</f>
        <v>0</v>
      </c>
      <c r="E3" s="507"/>
      <c r="F3" s="507"/>
      <c r="G3" s="508"/>
    </row>
    <row r="4" spans="1:7" ht="13.8" x14ac:dyDescent="0.25">
      <c r="A4" s="465" t="s">
        <v>132</v>
      </c>
      <c r="B4" s="511"/>
      <c r="C4" s="511"/>
      <c r="D4" s="506">
        <f>'GRAND TOTAL FEE'!B4</f>
        <v>0</v>
      </c>
      <c r="E4" s="477"/>
      <c r="F4" s="477"/>
      <c r="G4" s="478"/>
    </row>
    <row r="5" spans="1:7" ht="13.8" x14ac:dyDescent="0.25">
      <c r="A5" s="465" t="s">
        <v>265</v>
      </c>
      <c r="B5" s="511"/>
      <c r="C5" s="511"/>
      <c r="D5" s="128">
        <f>'GRAND TOTAL FEE'!B5</f>
        <v>0</v>
      </c>
      <c r="E5" s="515"/>
      <c r="F5" s="516"/>
      <c r="G5" s="244"/>
    </row>
    <row r="6" spans="1:7" ht="13.8" x14ac:dyDescent="0.25">
      <c r="A6" s="465" t="s">
        <v>285</v>
      </c>
      <c r="B6" s="511"/>
      <c r="C6" s="511"/>
      <c r="D6" s="476">
        <f>'GRAND TOTAL FEE'!B6</f>
        <v>0</v>
      </c>
      <c r="E6" s="507"/>
      <c r="F6" s="507"/>
      <c r="G6" s="508"/>
    </row>
    <row r="7" spans="1:7" ht="14.4" thickBot="1" x14ac:dyDescent="0.3">
      <c r="A7" s="470" t="s">
        <v>263</v>
      </c>
      <c r="B7" s="512"/>
      <c r="C7" s="512"/>
      <c r="D7" s="473">
        <f>'GRAND TOTAL FEE'!B7</f>
        <v>0</v>
      </c>
      <c r="E7" s="517"/>
      <c r="F7" s="517"/>
      <c r="G7" s="518"/>
    </row>
    <row r="8" spans="1:7" ht="13.8" thickTop="1" x14ac:dyDescent="0.25">
      <c r="A8" s="450" t="s">
        <v>322</v>
      </c>
      <c r="B8" s="451"/>
      <c r="C8" s="451"/>
      <c r="D8" s="452"/>
      <c r="E8" s="522" t="str">
        <f>'GRAND TOTAL FEE'!A28</f>
        <v>Project Engineer</v>
      </c>
      <c r="F8" s="524" t="str">
        <f>'GRAND TOTAL FEE'!A29</f>
        <v>Environmental Scientist</v>
      </c>
      <c r="G8" s="509" t="str">
        <f>'GRAND TOTAL FEE'!A31</f>
        <v>Engineer Tech. / CADD</v>
      </c>
    </row>
    <row r="9" spans="1:7" ht="28.5" customHeight="1" x14ac:dyDescent="0.25">
      <c r="A9" s="519"/>
      <c r="B9" s="520"/>
      <c r="C9" s="520"/>
      <c r="D9" s="521"/>
      <c r="E9" s="523"/>
      <c r="F9" s="525"/>
      <c r="G9" s="510"/>
    </row>
    <row r="10" spans="1:7" x14ac:dyDescent="0.25">
      <c r="A10" s="188" t="s">
        <v>227</v>
      </c>
      <c r="B10" s="189"/>
      <c r="C10" s="189"/>
      <c r="D10" s="189"/>
      <c r="E10" s="22"/>
      <c r="F10" s="22"/>
      <c r="G10" s="22"/>
    </row>
    <row r="11" spans="1:7" x14ac:dyDescent="0.25">
      <c r="A11" s="190" t="s">
        <v>323</v>
      </c>
      <c r="B11" s="191"/>
      <c r="C11" s="191"/>
      <c r="D11" s="191"/>
      <c r="E11" s="76">
        <v>0</v>
      </c>
      <c r="F11" s="76">
        <v>0</v>
      </c>
      <c r="G11" s="6">
        <v>0</v>
      </c>
    </row>
    <row r="12" spans="1:7" x14ac:dyDescent="0.25">
      <c r="A12" s="190" t="s">
        <v>324</v>
      </c>
      <c r="B12" s="191"/>
      <c r="C12" s="191"/>
      <c r="D12" s="191"/>
      <c r="E12" s="76">
        <v>0</v>
      </c>
      <c r="F12" s="76">
        <v>0</v>
      </c>
      <c r="G12" s="6">
        <v>0</v>
      </c>
    </row>
    <row r="13" spans="1:7" x14ac:dyDescent="0.25">
      <c r="A13" s="190" t="s">
        <v>325</v>
      </c>
      <c r="B13" s="191"/>
      <c r="C13" s="191"/>
      <c r="D13" s="191"/>
      <c r="E13" s="76">
        <v>0</v>
      </c>
      <c r="F13" s="76">
        <v>0</v>
      </c>
      <c r="G13" s="6">
        <v>0</v>
      </c>
    </row>
    <row r="14" spans="1:7" x14ac:dyDescent="0.25">
      <c r="A14" s="192" t="s">
        <v>326</v>
      </c>
      <c r="B14" s="121"/>
      <c r="C14" s="121"/>
      <c r="D14" s="121"/>
      <c r="E14" s="76">
        <v>0</v>
      </c>
      <c r="F14" s="76">
        <v>0</v>
      </c>
      <c r="G14" s="6">
        <v>0</v>
      </c>
    </row>
    <row r="15" spans="1:7" x14ac:dyDescent="0.25">
      <c r="A15" s="192" t="s">
        <v>327</v>
      </c>
      <c r="B15" s="121"/>
      <c r="C15" s="121"/>
      <c r="D15" s="121"/>
      <c r="E15" s="76">
        <v>0</v>
      </c>
      <c r="F15" s="76">
        <v>0</v>
      </c>
      <c r="G15" s="6">
        <v>0</v>
      </c>
    </row>
    <row r="16" spans="1:7" x14ac:dyDescent="0.25">
      <c r="A16" s="192" t="s">
        <v>328</v>
      </c>
      <c r="B16" s="121"/>
      <c r="C16" s="121"/>
      <c r="D16" s="121"/>
      <c r="E16" s="76">
        <v>0</v>
      </c>
      <c r="F16" s="76">
        <v>0</v>
      </c>
      <c r="G16" s="6">
        <v>0</v>
      </c>
    </row>
    <row r="17" spans="1:7" x14ac:dyDescent="0.25">
      <c r="A17" s="343" t="s">
        <v>3</v>
      </c>
      <c r="B17" s="340"/>
      <c r="C17" s="340"/>
      <c r="D17" s="340"/>
      <c r="E17" s="76">
        <v>0</v>
      </c>
      <c r="F17" s="76">
        <v>0</v>
      </c>
      <c r="G17" s="6">
        <v>0</v>
      </c>
    </row>
    <row r="18" spans="1:7" x14ac:dyDescent="0.25">
      <c r="A18" s="343"/>
      <c r="B18" s="340"/>
      <c r="C18" s="340"/>
      <c r="D18" s="340"/>
      <c r="E18" s="76">
        <v>0</v>
      </c>
      <c r="F18" s="76">
        <v>0</v>
      </c>
      <c r="G18" s="6">
        <v>0</v>
      </c>
    </row>
    <row r="19" spans="1:7" x14ac:dyDescent="0.25">
      <c r="A19" s="343"/>
      <c r="B19" s="340"/>
      <c r="C19" s="340"/>
      <c r="D19" s="340"/>
      <c r="E19" s="76">
        <v>0</v>
      </c>
      <c r="F19" s="76">
        <v>0</v>
      </c>
      <c r="G19" s="6">
        <v>0</v>
      </c>
    </row>
    <row r="20" spans="1:7" x14ac:dyDescent="0.25">
      <c r="A20" s="444"/>
      <c r="B20" s="504"/>
      <c r="C20" s="504"/>
      <c r="D20" s="505"/>
      <c r="E20" s="76">
        <v>0</v>
      </c>
      <c r="F20" s="76">
        <v>0</v>
      </c>
      <c r="G20" s="6">
        <v>0</v>
      </c>
    </row>
    <row r="21" spans="1:7" x14ac:dyDescent="0.25">
      <c r="A21" s="444"/>
      <c r="B21" s="504"/>
      <c r="C21" s="504"/>
      <c r="D21" s="505"/>
      <c r="E21" s="76">
        <v>0</v>
      </c>
      <c r="F21" s="76">
        <v>0</v>
      </c>
      <c r="G21" s="6">
        <v>0</v>
      </c>
    </row>
    <row r="22" spans="1:7" x14ac:dyDescent="0.25">
      <c r="A22" s="444"/>
      <c r="B22" s="504"/>
      <c r="C22" s="504"/>
      <c r="D22" s="505"/>
      <c r="E22" s="76">
        <v>0</v>
      </c>
      <c r="F22" s="76">
        <v>0</v>
      </c>
      <c r="G22" s="6">
        <v>0</v>
      </c>
    </row>
    <row r="23" spans="1:7" x14ac:dyDescent="0.25">
      <c r="A23" s="444"/>
      <c r="B23" s="504"/>
      <c r="C23" s="504"/>
      <c r="D23" s="505"/>
      <c r="E23" s="76">
        <v>0</v>
      </c>
      <c r="F23" s="76">
        <v>0</v>
      </c>
      <c r="G23" s="6">
        <v>0</v>
      </c>
    </row>
    <row r="24" spans="1:7" ht="13.8" x14ac:dyDescent="0.25">
      <c r="A24" s="196" t="s">
        <v>71</v>
      </c>
      <c r="B24" s="121"/>
      <c r="C24" s="121"/>
      <c r="D24" s="121"/>
      <c r="E24" s="37">
        <f>SUM(E11:E23)</f>
        <v>0</v>
      </c>
      <c r="F24" s="37">
        <f>SUM(F11:F23)</f>
        <v>0</v>
      </c>
      <c r="G24" s="40">
        <f>SUM(G11:G23)</f>
        <v>0</v>
      </c>
    </row>
    <row r="25" spans="1:7" x14ac:dyDescent="0.25">
      <c r="A25" s="192"/>
      <c r="B25" s="121"/>
      <c r="C25" s="121"/>
      <c r="D25" s="121"/>
      <c r="E25" s="121"/>
      <c r="F25" s="121"/>
      <c r="G25" s="210"/>
    </row>
  </sheetData>
  <sheetProtection password="C691" sheet="1" objects="1" scenarios="1"/>
  <customSheetViews>
    <customSheetView guid="{E83744A4-69ED-4080-AD44-5F2CB0BDC3A5}" showRuler="0">
      <pane ySplit="9" topLeftCell="A10" activePane="bottomLeft" state="frozen"/>
      <selection pane="bottomLeft" activeCell="E11" sqref="E11"/>
      <pageMargins left="1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1">
    <mergeCell ref="A22:D22"/>
    <mergeCell ref="A23:D23"/>
    <mergeCell ref="A1:C1"/>
    <mergeCell ref="A2:C2"/>
    <mergeCell ref="A3:C3"/>
    <mergeCell ref="A4:C4"/>
    <mergeCell ref="D2:G2"/>
    <mergeCell ref="A20:D20"/>
    <mergeCell ref="A8:D9"/>
    <mergeCell ref="A5:C5"/>
    <mergeCell ref="A6:C6"/>
    <mergeCell ref="A7:C7"/>
    <mergeCell ref="E5:F5"/>
    <mergeCell ref="D6:G6"/>
    <mergeCell ref="A21:D21"/>
    <mergeCell ref="D7:G7"/>
    <mergeCell ref="E8:E9"/>
    <mergeCell ref="F8:F9"/>
    <mergeCell ref="G8:G9"/>
    <mergeCell ref="D3:G3"/>
    <mergeCell ref="D4:G4"/>
  </mergeCells>
  <phoneticPr fontId="18" type="noConversion"/>
  <pageMargins left="1" right="0.5" top="1" bottom="1" header="0.5" footer="0.5"/>
  <pageSetup scale="98" orientation="portrait" r:id="rId2"/>
  <headerFooter alignWithMargins="0">
    <oddHeader>&amp;L&amp;D&amp;C&amp;"Arial,Bold"&amp;11City of Huntsville Engineering Division&amp;R&amp;T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H37"/>
  <sheetViews>
    <sheetView view="pageBreakPreview" zoomScaleNormal="100" zoomScaleSheetLayoutView="100" workbookViewId="0">
      <selection activeCell="H8" sqref="H8"/>
    </sheetView>
  </sheetViews>
  <sheetFormatPr defaultRowHeight="13.2" x14ac:dyDescent="0.25"/>
  <cols>
    <col min="1" max="1" width="25.6640625" customWidth="1"/>
    <col min="2" max="2" width="16.33203125" customWidth="1"/>
    <col min="3" max="6" width="8.6640625" customWidth="1"/>
    <col min="7" max="7" width="11.6640625" customWidth="1"/>
  </cols>
  <sheetData>
    <row r="1" spans="1:8" ht="13.8" x14ac:dyDescent="0.25">
      <c r="A1" s="180" t="s">
        <v>0</v>
      </c>
      <c r="B1" s="467" t="str">
        <f>'GRAND TOTAL FEE'!B1:D1</f>
        <v xml:space="preserve"> </v>
      </c>
      <c r="C1" s="466"/>
      <c r="D1" s="121"/>
      <c r="E1" s="122"/>
      <c r="F1" s="123"/>
      <c r="G1" s="124"/>
    </row>
    <row r="2" spans="1:8" ht="13.8" x14ac:dyDescent="0.25">
      <c r="A2" s="180" t="s">
        <v>301</v>
      </c>
      <c r="B2" s="467">
        <f>'GRAND TOTAL FEE'!B2:D2</f>
        <v>0</v>
      </c>
      <c r="C2" s="466"/>
      <c r="D2" s="466"/>
      <c r="E2" s="466"/>
      <c r="F2" s="466"/>
      <c r="G2" s="482"/>
    </row>
    <row r="3" spans="1:8" ht="13.8" x14ac:dyDescent="0.25">
      <c r="A3" s="180" t="s">
        <v>1</v>
      </c>
      <c r="B3" s="467">
        <f>'GRAND TOTAL FEE'!B3:D3</f>
        <v>0</v>
      </c>
      <c r="C3" s="466"/>
      <c r="D3" s="466"/>
      <c r="E3" s="466"/>
      <c r="F3" s="466"/>
      <c r="G3" s="482"/>
    </row>
    <row r="4" spans="1:8" ht="13.8" x14ac:dyDescent="0.25">
      <c r="A4" s="180" t="s">
        <v>132</v>
      </c>
      <c r="B4" s="467">
        <f>'GRAND TOTAL FEE'!B4:D4</f>
        <v>0</v>
      </c>
      <c r="C4" s="466"/>
      <c r="D4" s="120"/>
      <c r="E4" s="120"/>
      <c r="F4" s="120"/>
      <c r="G4" s="130"/>
    </row>
    <row r="5" spans="1:8" ht="13.8" x14ac:dyDescent="0.25">
      <c r="A5" s="180" t="s">
        <v>138</v>
      </c>
      <c r="B5" s="527">
        <f>'GRAND TOTAL FEE'!B5:D5</f>
        <v>0</v>
      </c>
      <c r="C5" s="528"/>
      <c r="D5" s="121"/>
      <c r="E5" s="126"/>
      <c r="F5" s="126"/>
      <c r="G5" s="127"/>
    </row>
    <row r="6" spans="1:8" ht="13.8" x14ac:dyDescent="0.25">
      <c r="A6" s="180" t="s">
        <v>285</v>
      </c>
      <c r="B6" s="134">
        <f>'GRAND TOTAL FEE'!B6</f>
        <v>0</v>
      </c>
      <c r="C6" s="529"/>
      <c r="D6" s="466"/>
      <c r="E6" s="466"/>
      <c r="F6" s="466"/>
      <c r="G6" s="482"/>
    </row>
    <row r="7" spans="1:8" ht="14.4" thickBot="1" x14ac:dyDescent="0.3">
      <c r="A7" s="182" t="s">
        <v>263</v>
      </c>
      <c r="B7" s="479">
        <f>'GRAND TOTAL FEE'!B7</f>
        <v>0</v>
      </c>
      <c r="C7" s="471"/>
      <c r="D7" s="471"/>
      <c r="E7" s="471"/>
      <c r="F7" s="471"/>
      <c r="G7" s="480"/>
    </row>
    <row r="8" spans="1:8" ht="15.75" customHeight="1" thickTop="1" thickBot="1" x14ac:dyDescent="0.35">
      <c r="A8" s="486" t="s">
        <v>329</v>
      </c>
      <c r="B8" s="487"/>
      <c r="C8" s="487"/>
      <c r="D8" s="487"/>
      <c r="E8" s="487"/>
      <c r="F8" s="487"/>
      <c r="G8" s="488"/>
      <c r="H8" s="380" t="s">
        <v>393</v>
      </c>
    </row>
    <row r="9" spans="1:8" ht="13.8" thickTop="1" x14ac:dyDescent="0.25">
      <c r="A9" s="224" t="s">
        <v>195</v>
      </c>
      <c r="B9" s="225"/>
      <c r="C9" s="187"/>
      <c r="D9" s="187"/>
      <c r="E9" s="226"/>
      <c r="F9" s="226"/>
      <c r="G9" s="227"/>
    </row>
    <row r="10" spans="1:8" ht="25.5" customHeight="1" x14ac:dyDescent="0.25">
      <c r="A10" s="423" t="s">
        <v>190</v>
      </c>
      <c r="B10" s="481"/>
      <c r="C10" s="229" t="s">
        <v>187</v>
      </c>
      <c r="D10" s="228" t="s">
        <v>296</v>
      </c>
      <c r="E10" s="228" t="s">
        <v>188</v>
      </c>
      <c r="F10" s="228" t="s">
        <v>295</v>
      </c>
      <c r="G10" s="229" t="s">
        <v>186</v>
      </c>
    </row>
    <row r="11" spans="1:8" x14ac:dyDescent="0.25">
      <c r="A11" s="444"/>
      <c r="B11" s="438"/>
      <c r="C11" s="68">
        <v>0</v>
      </c>
      <c r="D11" s="68">
        <v>0</v>
      </c>
      <c r="E11" s="129">
        <f t="shared" ref="E11:E16" si="0">C11*D11</f>
        <v>0</v>
      </c>
      <c r="F11" s="9">
        <v>0</v>
      </c>
      <c r="G11" s="4">
        <f t="shared" ref="G11:G16" si="1">E11*F11</f>
        <v>0</v>
      </c>
    </row>
    <row r="12" spans="1:8" x14ac:dyDescent="0.25">
      <c r="A12" s="444"/>
      <c r="B12" s="438"/>
      <c r="C12" s="68">
        <v>0</v>
      </c>
      <c r="D12" s="68">
        <v>0</v>
      </c>
      <c r="E12" s="129">
        <f t="shared" si="0"/>
        <v>0</v>
      </c>
      <c r="F12" s="9">
        <v>0</v>
      </c>
      <c r="G12" s="4">
        <f t="shared" si="1"/>
        <v>0</v>
      </c>
    </row>
    <row r="13" spans="1:8" x14ac:dyDescent="0.25">
      <c r="A13" s="444"/>
      <c r="B13" s="438"/>
      <c r="C13" s="68">
        <v>0</v>
      </c>
      <c r="D13" s="68">
        <v>0</v>
      </c>
      <c r="E13" s="129">
        <f t="shared" si="0"/>
        <v>0</v>
      </c>
      <c r="F13" s="9">
        <v>0</v>
      </c>
      <c r="G13" s="4">
        <f t="shared" si="1"/>
        <v>0</v>
      </c>
    </row>
    <row r="14" spans="1:8" x14ac:dyDescent="0.25">
      <c r="A14" s="444"/>
      <c r="B14" s="438"/>
      <c r="C14" s="150">
        <v>0</v>
      </c>
      <c r="D14" s="68">
        <v>0</v>
      </c>
      <c r="E14" s="129">
        <f t="shared" si="0"/>
        <v>0</v>
      </c>
      <c r="F14" s="9">
        <v>0</v>
      </c>
      <c r="G14" s="4">
        <f t="shared" si="1"/>
        <v>0</v>
      </c>
    </row>
    <row r="15" spans="1:8" x14ac:dyDescent="0.25">
      <c r="A15" s="444"/>
      <c r="B15" s="438"/>
      <c r="C15" s="150">
        <v>0</v>
      </c>
      <c r="D15" s="68">
        <v>0</v>
      </c>
      <c r="E15" s="129">
        <f t="shared" si="0"/>
        <v>0</v>
      </c>
      <c r="F15" s="9">
        <v>0</v>
      </c>
      <c r="G15" s="4">
        <f t="shared" si="1"/>
        <v>0</v>
      </c>
    </row>
    <row r="16" spans="1:8" x14ac:dyDescent="0.25">
      <c r="A16" s="444"/>
      <c r="B16" s="438"/>
      <c r="C16" s="68">
        <v>0</v>
      </c>
      <c r="D16" s="68">
        <v>0</v>
      </c>
      <c r="E16" s="129">
        <f t="shared" si="0"/>
        <v>0</v>
      </c>
      <c r="F16" s="9">
        <v>0</v>
      </c>
      <c r="G16" s="4">
        <f t="shared" si="1"/>
        <v>0</v>
      </c>
    </row>
    <row r="17" spans="1:7" x14ac:dyDescent="0.25">
      <c r="A17" s="192"/>
      <c r="B17" s="121"/>
      <c r="C17" s="121"/>
      <c r="D17" s="494" t="s">
        <v>191</v>
      </c>
      <c r="E17" s="494"/>
      <c r="F17" s="494"/>
      <c r="G17" s="136">
        <f>SUM(G11:G16)</f>
        <v>0</v>
      </c>
    </row>
    <row r="18" spans="1:7" ht="15" customHeight="1" x14ac:dyDescent="0.25">
      <c r="A18" s="177"/>
      <c r="B18" s="177"/>
      <c r="C18" s="177"/>
      <c r="D18" s="231"/>
      <c r="E18" s="231"/>
      <c r="F18" s="231"/>
      <c r="G18" s="232"/>
    </row>
    <row r="19" spans="1:7" x14ac:dyDescent="0.25">
      <c r="A19" s="233" t="s">
        <v>192</v>
      </c>
      <c r="B19" s="234"/>
      <c r="C19" s="235"/>
      <c r="D19" s="235"/>
      <c r="E19" s="235"/>
      <c r="F19" s="235"/>
      <c r="G19" s="236" t="s">
        <v>186</v>
      </c>
    </row>
    <row r="20" spans="1:7" x14ac:dyDescent="0.25">
      <c r="A20" s="445"/>
      <c r="B20" s="445"/>
      <c r="C20" s="445"/>
      <c r="D20" s="445"/>
      <c r="E20" s="445"/>
      <c r="F20" s="210"/>
      <c r="G20" s="69">
        <v>0</v>
      </c>
    </row>
    <row r="21" spans="1:7" ht="15" customHeight="1" x14ac:dyDescent="0.25">
      <c r="A21" s="170"/>
      <c r="B21" s="170"/>
      <c r="C21" s="170"/>
      <c r="D21" s="170"/>
      <c r="E21" s="170"/>
      <c r="F21" s="170"/>
      <c r="G21" s="170"/>
    </row>
    <row r="22" spans="1:7" x14ac:dyDescent="0.25">
      <c r="A22" s="233" t="s">
        <v>193</v>
      </c>
      <c r="B22" s="234"/>
      <c r="C22" s="235"/>
      <c r="D22" s="235"/>
      <c r="E22" s="235"/>
      <c r="F22" s="235"/>
      <c r="G22" s="236" t="s">
        <v>186</v>
      </c>
    </row>
    <row r="23" spans="1:7" x14ac:dyDescent="0.25">
      <c r="A23" s="445"/>
      <c r="B23" s="445"/>
      <c r="C23" s="445"/>
      <c r="D23" s="445"/>
      <c r="E23" s="445"/>
      <c r="F23" s="210"/>
      <c r="G23" s="69">
        <v>0</v>
      </c>
    </row>
    <row r="24" spans="1:7" ht="15" customHeight="1" x14ac:dyDescent="0.25">
      <c r="A24" s="170"/>
      <c r="B24" s="170"/>
      <c r="C24" s="170"/>
      <c r="D24" s="170"/>
      <c r="E24" s="170"/>
      <c r="F24" s="170"/>
      <c r="G24" s="170"/>
    </row>
    <row r="25" spans="1:7" x14ac:dyDescent="0.25">
      <c r="A25" s="233" t="s">
        <v>197</v>
      </c>
      <c r="B25" s="234"/>
      <c r="C25" s="235"/>
      <c r="D25" s="235"/>
      <c r="E25" s="235"/>
      <c r="F25" s="235"/>
      <c r="G25" s="236" t="s">
        <v>186</v>
      </c>
    </row>
    <row r="26" spans="1:7" x14ac:dyDescent="0.25">
      <c r="A26" s="495"/>
      <c r="B26" s="496"/>
      <c r="C26" s="496"/>
      <c r="D26" s="496"/>
      <c r="E26" s="496"/>
      <c r="F26" s="223"/>
      <c r="G26" s="69">
        <v>0</v>
      </c>
    </row>
    <row r="27" spans="1:7" ht="15" customHeight="1" x14ac:dyDescent="0.25">
      <c r="A27" s="237"/>
      <c r="B27" s="237"/>
      <c r="C27" s="237"/>
      <c r="D27" s="237"/>
      <c r="E27" s="237"/>
      <c r="F27" s="237"/>
      <c r="G27" s="238"/>
    </row>
    <row r="28" spans="1:7" x14ac:dyDescent="0.25">
      <c r="A28" s="170"/>
      <c r="B28" s="170"/>
      <c r="C28" s="404" t="s">
        <v>196</v>
      </c>
      <c r="D28" s="466"/>
      <c r="E28" s="466"/>
      <c r="F28" s="500"/>
      <c r="G28" s="239">
        <f>G17+G20+G23+G26</f>
        <v>0</v>
      </c>
    </row>
    <row r="29" spans="1:7" ht="15" customHeight="1" x14ac:dyDescent="0.25">
      <c r="A29" s="170"/>
      <c r="B29" s="170"/>
      <c r="C29" s="170"/>
      <c r="D29" s="170"/>
      <c r="E29" s="170"/>
      <c r="F29" s="170"/>
      <c r="G29" s="170"/>
    </row>
    <row r="30" spans="1:7" x14ac:dyDescent="0.25">
      <c r="A30" s="240" t="s">
        <v>194</v>
      </c>
      <c r="B30" s="169"/>
      <c r="C30" s="489"/>
      <c r="D30" s="489"/>
      <c r="E30" s="489"/>
      <c r="F30" s="489"/>
      <c r="G30" s="490"/>
    </row>
    <row r="31" spans="1:7" x14ac:dyDescent="0.25">
      <c r="A31" s="484"/>
      <c r="B31" s="484"/>
      <c r="C31" s="484"/>
      <c r="D31" s="484"/>
      <c r="E31" s="484"/>
      <c r="F31" s="484"/>
      <c r="G31" s="484"/>
    </row>
    <row r="32" spans="1:7" x14ac:dyDescent="0.25">
      <c r="A32" s="526"/>
      <c r="B32" s="526"/>
      <c r="C32" s="526"/>
      <c r="D32" s="526"/>
      <c r="E32" s="526"/>
      <c r="F32" s="526"/>
      <c r="G32" s="526"/>
    </row>
    <row r="33" spans="1:7" x14ac:dyDescent="0.25">
      <c r="A33" s="526"/>
      <c r="B33" s="526"/>
      <c r="C33" s="526"/>
      <c r="D33" s="526"/>
      <c r="E33" s="526"/>
      <c r="F33" s="526"/>
      <c r="G33" s="526"/>
    </row>
    <row r="34" spans="1:7" x14ac:dyDescent="0.25">
      <c r="A34" s="526"/>
      <c r="B34" s="526"/>
      <c r="C34" s="526"/>
      <c r="D34" s="526"/>
      <c r="E34" s="526"/>
      <c r="F34" s="526"/>
      <c r="G34" s="526"/>
    </row>
    <row r="35" spans="1:7" x14ac:dyDescent="0.25">
      <c r="A35" s="526"/>
      <c r="B35" s="526"/>
      <c r="C35" s="526"/>
      <c r="D35" s="526"/>
      <c r="E35" s="526"/>
      <c r="F35" s="526"/>
      <c r="G35" s="526"/>
    </row>
    <row r="36" spans="1:7" x14ac:dyDescent="0.25">
      <c r="A36" s="526"/>
      <c r="B36" s="526"/>
      <c r="C36" s="526"/>
      <c r="D36" s="526"/>
      <c r="E36" s="526"/>
      <c r="F36" s="526"/>
      <c r="G36" s="526"/>
    </row>
    <row r="37" spans="1:7" x14ac:dyDescent="0.25">
      <c r="A37" s="432"/>
      <c r="B37" s="432"/>
      <c r="C37" s="432"/>
      <c r="D37" s="432"/>
      <c r="E37" s="432"/>
      <c r="F37" s="432"/>
      <c r="G37" s="432"/>
    </row>
  </sheetData>
  <sheetProtection password="C691" sheet="1" objects="1" scenarios="1"/>
  <customSheetViews>
    <customSheetView guid="{E83744A4-69ED-4080-AD44-5F2CB0BDC3A5}" showRuler="0">
      <selection activeCell="E14" sqref="E14:F14"/>
      <pageMargins left="0.6" right="0.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22">
    <mergeCell ref="A23:E23"/>
    <mergeCell ref="C30:G30"/>
    <mergeCell ref="C6:G6"/>
    <mergeCell ref="A13:B13"/>
    <mergeCell ref="A31:G37"/>
    <mergeCell ref="A14:B14"/>
    <mergeCell ref="A15:B15"/>
    <mergeCell ref="A26:E26"/>
    <mergeCell ref="D17:F17"/>
    <mergeCell ref="C28:F28"/>
    <mergeCell ref="A16:B16"/>
    <mergeCell ref="A20:E20"/>
    <mergeCell ref="B1:C1"/>
    <mergeCell ref="A11:B11"/>
    <mergeCell ref="A12:B12"/>
    <mergeCell ref="A10:B10"/>
    <mergeCell ref="B7:G7"/>
    <mergeCell ref="B5:C5"/>
    <mergeCell ref="B4:C4"/>
    <mergeCell ref="B2:G2"/>
    <mergeCell ref="B3:G3"/>
    <mergeCell ref="A8:G8"/>
  </mergeCells>
  <phoneticPr fontId="18" type="noConversion"/>
  <hyperlinks>
    <hyperlink ref="H8" location="'GRAND TOTAL FEE'!A1" display="'GRAND TOTAL FEE'!A1"/>
  </hyperlinks>
  <pageMargins left="0.6" right="0.5" top="1" bottom="1" header="0.5" footer="0.5"/>
  <pageSetup orientation="portrait" r:id="rId2"/>
  <headerFooter alignWithMargins="0">
    <oddHeader>&amp;L&amp;D&amp;C&amp;"Arial,Bold"&amp;11City of Huntsville Engineering Division&amp;R&amp;T</oddHeader>
  </headerFooter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F29"/>
  <sheetViews>
    <sheetView view="pageBreakPreview" zoomScaleNormal="100" zoomScaleSheetLayoutView="100" workbookViewId="0">
      <selection activeCell="E36" sqref="E36"/>
    </sheetView>
  </sheetViews>
  <sheetFormatPr defaultRowHeight="13.2" x14ac:dyDescent="0.25"/>
  <cols>
    <col min="1" max="1" width="27.109375" customWidth="1"/>
    <col min="2" max="2" width="23.88671875" customWidth="1"/>
    <col min="4" max="4" width="11" customWidth="1"/>
    <col min="5" max="5" width="20.5546875" customWidth="1"/>
  </cols>
  <sheetData>
    <row r="1" spans="1:6" ht="13.8" x14ac:dyDescent="0.25">
      <c r="A1" s="180" t="s">
        <v>0</v>
      </c>
      <c r="B1" s="119" t="str">
        <f>'GRAND TOTAL FEE'!B1</f>
        <v xml:space="preserve"> </v>
      </c>
      <c r="C1" s="120"/>
      <c r="D1" s="121"/>
      <c r="E1" s="181"/>
    </row>
    <row r="2" spans="1:6" ht="13.8" x14ac:dyDescent="0.25">
      <c r="A2" s="180" t="s">
        <v>301</v>
      </c>
      <c r="B2" s="467">
        <f>'GRAND TOTAL FEE'!B2</f>
        <v>0</v>
      </c>
      <c r="C2" s="466"/>
      <c r="D2" s="466"/>
      <c r="E2" s="482"/>
    </row>
    <row r="3" spans="1:6" ht="13.8" x14ac:dyDescent="0.25">
      <c r="A3" s="180" t="s">
        <v>1</v>
      </c>
      <c r="B3" s="467">
        <f>'GRAND TOTAL FEE'!B3</f>
        <v>0</v>
      </c>
      <c r="C3" s="466"/>
      <c r="D3" s="466"/>
      <c r="E3" s="482"/>
    </row>
    <row r="4" spans="1:6" ht="13.8" x14ac:dyDescent="0.25">
      <c r="A4" s="180" t="s">
        <v>132</v>
      </c>
      <c r="B4" s="467">
        <f>'GRAND TOTAL FEE'!B4</f>
        <v>0</v>
      </c>
      <c r="C4" s="466"/>
      <c r="D4" s="466"/>
      <c r="E4" s="482"/>
    </row>
    <row r="5" spans="1:6" ht="13.8" x14ac:dyDescent="0.25">
      <c r="A5" s="180" t="s">
        <v>138</v>
      </c>
      <c r="B5" s="125">
        <f>'GRAND TOTAL FEE'!B5</f>
        <v>0</v>
      </c>
      <c r="C5" s="120"/>
      <c r="D5" s="121"/>
      <c r="E5" s="130"/>
    </row>
    <row r="6" spans="1:6" ht="13.8" x14ac:dyDescent="0.25">
      <c r="A6" s="180" t="s">
        <v>285</v>
      </c>
      <c r="B6" s="472">
        <f>'GRAND TOTAL FEE'!B6</f>
        <v>0</v>
      </c>
      <c r="C6" s="466"/>
      <c r="D6" s="466"/>
      <c r="E6" s="482"/>
    </row>
    <row r="7" spans="1:6" ht="14.4" thickBot="1" x14ac:dyDescent="0.3">
      <c r="A7" s="182" t="s">
        <v>263</v>
      </c>
      <c r="B7" s="479">
        <f>'GRAND TOTAL FEE'!B7</f>
        <v>0</v>
      </c>
      <c r="C7" s="471"/>
      <c r="D7" s="471"/>
      <c r="E7" s="480"/>
    </row>
    <row r="8" spans="1:6" ht="16.8" thickTop="1" thickBot="1" x14ac:dyDescent="0.35">
      <c r="A8" s="197"/>
      <c r="B8" s="198"/>
      <c r="C8" s="199" t="s">
        <v>78</v>
      </c>
      <c r="D8" s="198"/>
      <c r="E8" s="200"/>
      <c r="F8" s="380" t="s">
        <v>393</v>
      </c>
    </row>
    <row r="9" spans="1:6" ht="13.8" thickTop="1" x14ac:dyDescent="0.25">
      <c r="A9" s="161"/>
      <c r="B9" s="165"/>
      <c r="C9" s="162"/>
      <c r="D9" s="162"/>
      <c r="E9" s="163"/>
    </row>
    <row r="10" spans="1:6" x14ac:dyDescent="0.25">
      <c r="A10" s="201" t="s">
        <v>2</v>
      </c>
      <c r="B10" s="202"/>
      <c r="C10" s="162"/>
      <c r="D10" s="162"/>
      <c r="E10" s="203"/>
    </row>
    <row r="11" spans="1:6" ht="25.5" customHeight="1" x14ac:dyDescent="0.25">
      <c r="A11" s="204"/>
      <c r="B11" s="247"/>
      <c r="C11" s="205" t="s">
        <v>283</v>
      </c>
      <c r="D11" s="206" t="s">
        <v>284</v>
      </c>
      <c r="E11" s="207"/>
    </row>
    <row r="12" spans="1:6" x14ac:dyDescent="0.25">
      <c r="A12" s="192" t="str">
        <f>'GRAND TOTAL FEE'!A28</f>
        <v>Project Engineer</v>
      </c>
      <c r="B12" s="210"/>
      <c r="C12" s="3">
        <f>'Enviromental(Man-days)'!E24</f>
        <v>0</v>
      </c>
      <c r="D12" s="4">
        <f>'GRAND TOTAL FEE'!B28*8</f>
        <v>0</v>
      </c>
      <c r="E12" s="4">
        <f>C12*D12</f>
        <v>0</v>
      </c>
    </row>
    <row r="13" spans="1:6" x14ac:dyDescent="0.25">
      <c r="A13" s="192" t="str">
        <f>'GRAND TOTAL FEE'!A29</f>
        <v>Environmental Scientist</v>
      </c>
      <c r="B13" s="210"/>
      <c r="C13" s="3">
        <f>'Enviromental(Man-days)'!F24</f>
        <v>0</v>
      </c>
      <c r="D13" s="4">
        <f>'GRAND TOTAL FEE'!B29*8</f>
        <v>0</v>
      </c>
      <c r="E13" s="4">
        <f>C13*D13</f>
        <v>0</v>
      </c>
    </row>
    <row r="14" spans="1:6" x14ac:dyDescent="0.25">
      <c r="A14" s="192" t="str">
        <f>'GRAND TOTAL FEE'!A31</f>
        <v>Engineer Tech. / CADD</v>
      </c>
      <c r="B14" s="210"/>
      <c r="C14" s="3">
        <f>'Enviromental(Man-days)'!G24</f>
        <v>0</v>
      </c>
      <c r="D14" s="4">
        <f>'GRAND TOTAL FEE'!B31*8</f>
        <v>0</v>
      </c>
      <c r="E14" s="4">
        <f>C14*D14</f>
        <v>0</v>
      </c>
    </row>
    <row r="15" spans="1:6" x14ac:dyDescent="0.25">
      <c r="A15" s="192" t="str">
        <f>'GRAND TOTAL FEE'!A32</f>
        <v>Clerical</v>
      </c>
      <c r="B15" s="210"/>
      <c r="C15" s="6">
        <v>0</v>
      </c>
      <c r="D15" s="4">
        <f>'GRAND TOTAL FEE'!B32*8</f>
        <v>0</v>
      </c>
      <c r="E15" s="4">
        <f>C15*D15</f>
        <v>0</v>
      </c>
    </row>
    <row r="16" spans="1:6" x14ac:dyDescent="0.25">
      <c r="A16" s="209" t="s">
        <v>3</v>
      </c>
      <c r="B16" s="118"/>
      <c r="C16" s="121"/>
      <c r="D16" s="216" t="s">
        <v>5</v>
      </c>
      <c r="E16" s="10">
        <f>SUM(E12:E15)</f>
        <v>0</v>
      </c>
    </row>
    <row r="17" spans="1:5" x14ac:dyDescent="0.25">
      <c r="A17" s="192"/>
      <c r="B17" s="177"/>
      <c r="C17" s="170"/>
      <c r="D17" s="170"/>
      <c r="E17" s="210"/>
    </row>
    <row r="18" spans="1:5" x14ac:dyDescent="0.25">
      <c r="A18" s="213" t="s">
        <v>170</v>
      </c>
      <c r="B18" s="214"/>
      <c r="C18" s="145"/>
      <c r="D18" s="145"/>
      <c r="E18" s="215"/>
    </row>
    <row r="19" spans="1:5" x14ac:dyDescent="0.25">
      <c r="A19" s="444"/>
      <c r="B19" s="445"/>
      <c r="C19" s="445"/>
      <c r="D19" s="110"/>
      <c r="E19" s="16">
        <v>0</v>
      </c>
    </row>
    <row r="20" spans="1:5" x14ac:dyDescent="0.25">
      <c r="A20" s="444"/>
      <c r="B20" s="445"/>
      <c r="C20" s="445"/>
      <c r="D20" s="110"/>
      <c r="E20" s="16">
        <v>0</v>
      </c>
    </row>
    <row r="21" spans="1:5" x14ac:dyDescent="0.25">
      <c r="A21" s="444"/>
      <c r="B21" s="445"/>
      <c r="C21" s="445"/>
      <c r="D21" s="110"/>
      <c r="E21" s="16">
        <v>0</v>
      </c>
    </row>
    <row r="22" spans="1:5" x14ac:dyDescent="0.25">
      <c r="A22" s="444"/>
      <c r="B22" s="445"/>
      <c r="C22" s="445"/>
      <c r="D22" s="110"/>
      <c r="E22" s="16">
        <v>0</v>
      </c>
    </row>
    <row r="23" spans="1:5" x14ac:dyDescent="0.25">
      <c r="A23" s="444"/>
      <c r="B23" s="445"/>
      <c r="C23" s="445"/>
      <c r="D23" s="110"/>
      <c r="E23" s="9">
        <v>0</v>
      </c>
    </row>
    <row r="24" spans="1:5" x14ac:dyDescent="0.25">
      <c r="A24" s="444"/>
      <c r="B24" s="445"/>
      <c r="C24" s="445"/>
      <c r="D24" s="110"/>
      <c r="E24" s="9">
        <v>0</v>
      </c>
    </row>
    <row r="25" spans="1:5" x14ac:dyDescent="0.25">
      <c r="A25" s="192" t="s">
        <v>139</v>
      </c>
      <c r="B25" s="121"/>
      <c r="C25" s="121"/>
      <c r="D25" s="210"/>
      <c r="E25" s="4">
        <f>SUM(E19:E24)*0.05</f>
        <v>0</v>
      </c>
    </row>
    <row r="26" spans="1:5" x14ac:dyDescent="0.25">
      <c r="A26" s="209" t="s">
        <v>3</v>
      </c>
      <c r="B26" s="118"/>
      <c r="C26" s="121"/>
      <c r="D26" s="216" t="s">
        <v>5</v>
      </c>
      <c r="E26" s="10">
        <f>SUM(E19:E25)</f>
        <v>0</v>
      </c>
    </row>
    <row r="27" spans="1:5" x14ac:dyDescent="0.25">
      <c r="A27" s="192"/>
      <c r="B27" s="177"/>
      <c r="C27" s="170"/>
      <c r="D27" s="170"/>
      <c r="E27" s="210"/>
    </row>
    <row r="28" spans="1:5" x14ac:dyDescent="0.25">
      <c r="A28" s="220" t="s">
        <v>3</v>
      </c>
      <c r="B28" s="221"/>
      <c r="C28" s="430" t="s">
        <v>312</v>
      </c>
      <c r="D28" s="498"/>
      <c r="E28" s="10">
        <f>SUM(E16+E26)</f>
        <v>0</v>
      </c>
    </row>
    <row r="29" spans="1:5" x14ac:dyDescent="0.25">
      <c r="A29" t="s">
        <v>3</v>
      </c>
    </row>
  </sheetData>
  <sheetProtection password="C691" sheet="1" objects="1" scenarios="1"/>
  <customSheetViews>
    <customSheetView guid="{E83744A4-69ED-4080-AD44-5F2CB0BDC3A5}" showRuler="0">
      <selection activeCell="C16" sqref="C16"/>
      <pageMargins left="0.75" right="0.75" top="1" bottom="1" header="0.5" footer="0.5"/>
      <pageSetup orientation="portrait" r:id="rId1"/>
      <headerFooter alignWithMargins="0">
        <oddHeader>&amp;L&amp;D&amp;C&amp;"Arial,Bold"&amp;11City of Huntsville Engineering Division&amp;R&amp;T</oddHeader>
      </headerFooter>
    </customSheetView>
  </customSheetViews>
  <mergeCells count="12">
    <mergeCell ref="B2:E2"/>
    <mergeCell ref="C28:D28"/>
    <mergeCell ref="B3:E3"/>
    <mergeCell ref="B4:E4"/>
    <mergeCell ref="B6:E6"/>
    <mergeCell ref="B7:E7"/>
    <mergeCell ref="A19:C19"/>
    <mergeCell ref="A20:C20"/>
    <mergeCell ref="A21:C21"/>
    <mergeCell ref="A22:C22"/>
    <mergeCell ref="A23:C23"/>
    <mergeCell ref="A24:C24"/>
  </mergeCells>
  <phoneticPr fontId="18" type="noConversion"/>
  <hyperlinks>
    <hyperlink ref="F8" location="'GRAND TOTAL FEE'!A1" display="'GRAND TOTAL FEE'!A1"/>
  </hyperlinks>
  <pageMargins left="0.75" right="0.75" top="1" bottom="1" header="0.5" footer="0.5"/>
  <pageSetup scale="99" orientation="portrait" r:id="rId2"/>
  <headerFooter alignWithMargins="0">
    <oddHeader>&amp;L&amp;D&amp;C&amp;"Arial,Bold"&amp;11City of Huntsville Engineering Division&amp;R&amp;T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41</vt:i4>
      </vt:variant>
    </vt:vector>
  </HeadingPairs>
  <TitlesOfParts>
    <vt:vector size="74" baseType="lpstr">
      <vt:lpstr>REVISION LOG</vt:lpstr>
      <vt:lpstr>Instructions</vt:lpstr>
      <vt:lpstr>GRAND TOTAL FEE</vt:lpstr>
      <vt:lpstr>Corridor (Man-days)</vt:lpstr>
      <vt:lpstr>Corridor (Expense)</vt:lpstr>
      <vt:lpstr>Corridor (Fee)</vt:lpstr>
      <vt:lpstr>Survey(Man-days)</vt:lpstr>
      <vt:lpstr>Survey (Expense)</vt:lpstr>
      <vt:lpstr>Survey(Fee)</vt:lpstr>
      <vt:lpstr>Prelim Rdwy &amp; Bridge (Man-days)</vt:lpstr>
      <vt:lpstr>Prelim. Roadway (Expense)</vt:lpstr>
      <vt:lpstr>Preliminary Roadway Plans(Fee)</vt:lpstr>
      <vt:lpstr>Preliminary Bridge Plans(Fee)</vt:lpstr>
      <vt:lpstr>Prelim. Bridge (Expense)</vt:lpstr>
      <vt:lpstr>ROW Estimate</vt:lpstr>
      <vt:lpstr>ROW(Man-days)</vt:lpstr>
      <vt:lpstr>ROW(Fee)</vt:lpstr>
      <vt:lpstr>ROW (Expense)</vt:lpstr>
      <vt:lpstr>Roadway Plans (Man-days)</vt:lpstr>
      <vt:lpstr>Roadway Plans (Fee)</vt:lpstr>
      <vt:lpstr>Roadway (Expense)</vt:lpstr>
      <vt:lpstr>Bridge Plans (Man-days)</vt:lpstr>
      <vt:lpstr>Bridge (Expense)</vt:lpstr>
      <vt:lpstr>Bridge Plans (Fee)</vt:lpstr>
      <vt:lpstr>Drainage Plans (Man-days)</vt:lpstr>
      <vt:lpstr>Drainage Plans (Expense)</vt:lpstr>
      <vt:lpstr>Drainage Plans (Fee)</vt:lpstr>
      <vt:lpstr>Sanitary Plans (Man-days)</vt:lpstr>
      <vt:lpstr>Sanitary Plans (Expense)</vt:lpstr>
      <vt:lpstr>Sanitary Plans (Fee)</vt:lpstr>
      <vt:lpstr>Enviromental(Man-days)</vt:lpstr>
      <vt:lpstr>Enviromental (Expense)</vt:lpstr>
      <vt:lpstr>Enviromental (Fee)</vt:lpstr>
      <vt:lpstr>'Bridge (Expense)'!Print_Area</vt:lpstr>
      <vt:lpstr>'Bridge Plans (Fee)'!Print_Area</vt:lpstr>
      <vt:lpstr>'Corridor (Expense)'!Print_Area</vt:lpstr>
      <vt:lpstr>'Corridor (Fee)'!Print_Area</vt:lpstr>
      <vt:lpstr>'Corridor (Man-days)'!Print_Area</vt:lpstr>
      <vt:lpstr>'Drainage Plans (Expense)'!Print_Area</vt:lpstr>
      <vt:lpstr>'Drainage Plans (Fee)'!Print_Area</vt:lpstr>
      <vt:lpstr>'Drainage Plans (Man-days)'!Print_Area</vt:lpstr>
      <vt:lpstr>'Enviromental (Expense)'!Print_Area</vt:lpstr>
      <vt:lpstr>'Enviromental (Fee)'!Print_Area</vt:lpstr>
      <vt:lpstr>'Enviromental(Man-days)'!Print_Area</vt:lpstr>
      <vt:lpstr>'GRAND TOTAL FEE'!Print_Area</vt:lpstr>
      <vt:lpstr>Instructions!Print_Area</vt:lpstr>
      <vt:lpstr>'Prelim Rdwy &amp; Bridge (Man-days)'!Print_Area</vt:lpstr>
      <vt:lpstr>'Prelim. Bridge (Expense)'!Print_Area</vt:lpstr>
      <vt:lpstr>'Prelim. Roadway (Expense)'!Print_Area</vt:lpstr>
      <vt:lpstr>'Preliminary Bridge Plans(Fee)'!Print_Area</vt:lpstr>
      <vt:lpstr>'Preliminary Roadway Plans(Fee)'!Print_Area</vt:lpstr>
      <vt:lpstr>'REVISION LOG'!Print_Area</vt:lpstr>
      <vt:lpstr>'Roadway (Expense)'!Print_Area</vt:lpstr>
      <vt:lpstr>'Roadway Plans (Fee)'!Print_Area</vt:lpstr>
      <vt:lpstr>'Roadway Plans (Man-days)'!Print_Area</vt:lpstr>
      <vt:lpstr>'ROW (Expense)'!Print_Area</vt:lpstr>
      <vt:lpstr>'ROW Estimate'!Print_Area</vt:lpstr>
      <vt:lpstr>'ROW(Fee)'!Print_Area</vt:lpstr>
      <vt:lpstr>'ROW(Man-days)'!Print_Area</vt:lpstr>
      <vt:lpstr>'Sanitary Plans (Expense)'!Print_Area</vt:lpstr>
      <vt:lpstr>'Sanitary Plans (Fee)'!Print_Area</vt:lpstr>
      <vt:lpstr>'Sanitary Plans (Man-days)'!Print_Area</vt:lpstr>
      <vt:lpstr>'Survey (Expense)'!Print_Area</vt:lpstr>
      <vt:lpstr>'Survey(Fee)'!Print_Area</vt:lpstr>
      <vt:lpstr>'Survey(Man-days)'!Print_Area</vt:lpstr>
      <vt:lpstr>'Corridor (Man-days)'!Print_Titles</vt:lpstr>
      <vt:lpstr>'Drainage Plans (Man-days)'!Print_Titles</vt:lpstr>
      <vt:lpstr>'Enviromental(Man-days)'!Print_Titles</vt:lpstr>
      <vt:lpstr>'Prelim Rdwy &amp; Bridge (Man-days)'!Print_Titles</vt:lpstr>
      <vt:lpstr>'Roadway Plans (Man-days)'!Print_Titles</vt:lpstr>
      <vt:lpstr>'ROW Estimate'!Print_Titles</vt:lpstr>
      <vt:lpstr>'ROW(Man-days)'!Print_Titles</vt:lpstr>
      <vt:lpstr>'Sanitary Plans (Man-days)'!Print_Titles</vt:lpstr>
      <vt:lpstr>'Survey(Man-days)'!Print_Titles</vt:lpstr>
    </vt:vector>
  </TitlesOfParts>
  <Company>Alabama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W. Moore</dc:creator>
  <cp:lastModifiedBy>Carlton, Jessica</cp:lastModifiedBy>
  <cp:lastPrinted>2017-03-09T15:35:20Z</cp:lastPrinted>
  <dcterms:created xsi:type="dcterms:W3CDTF">1998-11-18T22:23:11Z</dcterms:created>
  <dcterms:modified xsi:type="dcterms:W3CDTF">2017-04-12T14:22:28Z</dcterms:modified>
</cp:coreProperties>
</file>